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0815"/>
  </bookViews>
  <sheets>
    <sheet name="Карелэнерго" sheetId="1" r:id="rId1"/>
  </sheets>
  <definedNames>
    <definedName name="_xlnm._FilterDatabase" localSheetId="0" hidden="1">Карелэнерго!$A$20:$AB$451</definedName>
    <definedName name="_xlnm.Print_Titles" localSheetId="0">Карелэнерго!$19:$20</definedName>
    <definedName name="_xlnm.Print_Area" localSheetId="0">Карелэнерго!$A$1:$AB$451</definedName>
  </definedNames>
  <calcPr calcId="1456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51" i="1" l="1"/>
  <c r="AA450" i="1"/>
  <c r="AA449" i="1"/>
  <c r="AB447" i="1"/>
  <c r="AA447" i="1"/>
  <c r="AB446" i="1"/>
  <c r="AA446" i="1"/>
  <c r="AB445" i="1"/>
  <c r="AA445" i="1"/>
  <c r="AB444" i="1"/>
  <c r="AA444" i="1"/>
  <c r="AB442" i="1"/>
  <c r="AA442" i="1"/>
  <c r="AB441" i="1"/>
  <c r="AA441" i="1"/>
  <c r="AB440" i="1"/>
  <c r="AA440" i="1"/>
  <c r="AB439" i="1"/>
  <c r="AA439" i="1"/>
  <c r="AB438" i="1"/>
  <c r="AA438" i="1"/>
  <c r="AB437" i="1"/>
  <c r="AA437" i="1"/>
  <c r="Z436" i="1"/>
  <c r="Z431" i="1" s="1"/>
  <c r="Y436" i="1"/>
  <c r="X436" i="1"/>
  <c r="W436" i="1"/>
  <c r="W431" i="1" s="1"/>
  <c r="V436" i="1"/>
  <c r="V431" i="1" s="1"/>
  <c r="U436" i="1"/>
  <c r="T436" i="1"/>
  <c r="T431" i="1" s="1"/>
  <c r="S436" i="1"/>
  <c r="S431" i="1" s="1"/>
  <c r="R436" i="1"/>
  <c r="R431" i="1" s="1"/>
  <c r="Q436" i="1"/>
  <c r="Q431" i="1" s="1"/>
  <c r="P436" i="1"/>
  <c r="O436" i="1"/>
  <c r="O431" i="1" s="1"/>
  <c r="N436" i="1"/>
  <c r="M436" i="1"/>
  <c r="L436" i="1"/>
  <c r="K436" i="1"/>
  <c r="K431" i="1" s="1"/>
  <c r="J436" i="1"/>
  <c r="J431" i="1" s="1"/>
  <c r="I436" i="1"/>
  <c r="H436" i="1"/>
  <c r="G436" i="1"/>
  <c r="G431" i="1" s="1"/>
  <c r="F436" i="1"/>
  <c r="F431" i="1" s="1"/>
  <c r="E436" i="1"/>
  <c r="D436" i="1"/>
  <c r="D431" i="1" s="1"/>
  <c r="AB435" i="1"/>
  <c r="AA435" i="1"/>
  <c r="AB434" i="1"/>
  <c r="AA434" i="1"/>
  <c r="AB433" i="1"/>
  <c r="AA433" i="1"/>
  <c r="AB432" i="1"/>
  <c r="AA432" i="1"/>
  <c r="Y431" i="1"/>
  <c r="X431" i="1"/>
  <c r="U431" i="1"/>
  <c r="P431" i="1"/>
  <c r="N431" i="1"/>
  <c r="M431" i="1"/>
  <c r="L431" i="1"/>
  <c r="I431" i="1"/>
  <c r="H431" i="1"/>
  <c r="E431" i="1"/>
  <c r="AB430" i="1"/>
  <c r="AA430" i="1"/>
  <c r="AB429" i="1"/>
  <c r="AA429" i="1"/>
  <c r="AB428" i="1"/>
  <c r="AA428" i="1"/>
  <c r="AB427" i="1"/>
  <c r="AA427" i="1"/>
  <c r="AB422" i="1"/>
  <c r="AA422" i="1"/>
  <c r="AB420" i="1"/>
  <c r="AA420" i="1"/>
  <c r="AB418" i="1"/>
  <c r="AA418" i="1"/>
  <c r="AB417" i="1"/>
  <c r="AA417" i="1"/>
  <c r="AB416" i="1"/>
  <c r="AA416" i="1"/>
  <c r="Z415" i="1"/>
  <c r="Z414" i="1" s="1"/>
  <c r="Y415" i="1"/>
  <c r="Y414" i="1" s="1"/>
  <c r="X415" i="1"/>
  <c r="X414" i="1" s="1"/>
  <c r="W415" i="1"/>
  <c r="W414" i="1" s="1"/>
  <c r="V415" i="1"/>
  <c r="V414" i="1" s="1"/>
  <c r="U415" i="1"/>
  <c r="U414" i="1" s="1"/>
  <c r="T415" i="1"/>
  <c r="T414" i="1" s="1"/>
  <c r="S415" i="1"/>
  <c r="S414" i="1" s="1"/>
  <c r="R415" i="1"/>
  <c r="Q415" i="1"/>
  <c r="Q414" i="1" s="1"/>
  <c r="P415" i="1"/>
  <c r="P414" i="1" s="1"/>
  <c r="O415" i="1"/>
  <c r="O414" i="1" s="1"/>
  <c r="N415" i="1"/>
  <c r="M415" i="1"/>
  <c r="M414" i="1" s="1"/>
  <c r="L415" i="1"/>
  <c r="L414" i="1" s="1"/>
  <c r="K415" i="1"/>
  <c r="K414" i="1" s="1"/>
  <c r="J415" i="1"/>
  <c r="J414" i="1" s="1"/>
  <c r="I415" i="1"/>
  <c r="I414" i="1" s="1"/>
  <c r="H415" i="1"/>
  <c r="G415" i="1"/>
  <c r="G414" i="1" s="1"/>
  <c r="F415" i="1"/>
  <c r="F414" i="1" s="1"/>
  <c r="E415" i="1"/>
  <c r="E414" i="1" s="1"/>
  <c r="D415" i="1"/>
  <c r="R414" i="1"/>
  <c r="N414" i="1"/>
  <c r="H414" i="1"/>
  <c r="D414" i="1"/>
  <c r="AB413" i="1"/>
  <c r="AA413" i="1"/>
  <c r="AB408" i="1"/>
  <c r="AA408" i="1"/>
  <c r="AB406" i="1"/>
  <c r="AA406" i="1"/>
  <c r="AB404" i="1"/>
  <c r="AA404" i="1"/>
  <c r="AB403" i="1"/>
  <c r="AA403" i="1"/>
  <c r="AB402" i="1"/>
  <c r="AA402" i="1"/>
  <c r="Z401" i="1"/>
  <c r="Z400" i="1" s="1"/>
  <c r="Z399" i="1" s="1"/>
  <c r="Y401" i="1"/>
  <c r="Y400" i="1" s="1"/>
  <c r="X401" i="1"/>
  <c r="X400" i="1" s="1"/>
  <c r="X399" i="1" s="1"/>
  <c r="W401" i="1"/>
  <c r="W400" i="1" s="1"/>
  <c r="W399" i="1" s="1"/>
  <c r="V401" i="1"/>
  <c r="V400" i="1" s="1"/>
  <c r="V399" i="1" s="1"/>
  <c r="U401" i="1"/>
  <c r="U400" i="1" s="1"/>
  <c r="T401" i="1"/>
  <c r="T400" i="1" s="1"/>
  <c r="S401" i="1"/>
  <c r="S400" i="1" s="1"/>
  <c r="S399" i="1" s="1"/>
  <c r="R401" i="1"/>
  <c r="R400" i="1" s="1"/>
  <c r="R399" i="1" s="1"/>
  <c r="Q401" i="1"/>
  <c r="Q400" i="1" s="1"/>
  <c r="P401" i="1"/>
  <c r="O401" i="1"/>
  <c r="N401" i="1"/>
  <c r="M401" i="1"/>
  <c r="M400" i="1" s="1"/>
  <c r="M399" i="1" s="1"/>
  <c r="L401" i="1"/>
  <c r="K401" i="1"/>
  <c r="J401" i="1"/>
  <c r="J400" i="1" s="1"/>
  <c r="J399" i="1" s="1"/>
  <c r="I401" i="1"/>
  <c r="I400" i="1" s="1"/>
  <c r="H401" i="1"/>
  <c r="H400" i="1" s="1"/>
  <c r="H399" i="1" s="1"/>
  <c r="G401" i="1"/>
  <c r="G400" i="1" s="1"/>
  <c r="G399" i="1" s="1"/>
  <c r="F401" i="1"/>
  <c r="F400" i="1" s="1"/>
  <c r="F399" i="1" s="1"/>
  <c r="E401" i="1"/>
  <c r="E400" i="1" s="1"/>
  <c r="D401" i="1"/>
  <c r="D400" i="1" s="1"/>
  <c r="P400" i="1"/>
  <c r="O400" i="1"/>
  <c r="O399" i="1" s="1"/>
  <c r="N400" i="1"/>
  <c r="L400" i="1"/>
  <c r="AB398" i="1"/>
  <c r="AA398" i="1"/>
  <c r="AB397" i="1"/>
  <c r="AA397" i="1"/>
  <c r="AB396" i="1"/>
  <c r="AA396" i="1"/>
  <c r="AB395" i="1"/>
  <c r="AA395" i="1"/>
  <c r="Z394" i="1"/>
  <c r="Y394" i="1"/>
  <c r="X394" i="1"/>
  <c r="W394" i="1"/>
  <c r="V394" i="1"/>
  <c r="U394" i="1"/>
  <c r="T394" i="1"/>
  <c r="S394" i="1"/>
  <c r="R394" i="1"/>
  <c r="Q394" i="1"/>
  <c r="P394" i="1"/>
  <c r="O394" i="1"/>
  <c r="N394" i="1"/>
  <c r="M394" i="1"/>
  <c r="L394" i="1"/>
  <c r="K394" i="1"/>
  <c r="J394" i="1"/>
  <c r="I394" i="1"/>
  <c r="H394" i="1"/>
  <c r="G394" i="1"/>
  <c r="F394" i="1"/>
  <c r="E394" i="1"/>
  <c r="D394" i="1"/>
  <c r="AB389" i="1"/>
  <c r="AA389" i="1"/>
  <c r="AB388" i="1"/>
  <c r="AA388" i="1"/>
  <c r="AB387" i="1"/>
  <c r="AA387" i="1"/>
  <c r="AB386" i="1"/>
  <c r="AA386" i="1"/>
  <c r="AB385" i="1"/>
  <c r="AA385" i="1"/>
  <c r="Z384" i="1"/>
  <c r="Z376" i="1" s="1"/>
  <c r="Z375" i="1" s="1"/>
  <c r="Z374" i="1" s="1"/>
  <c r="Y384" i="1"/>
  <c r="X384" i="1"/>
  <c r="W384" i="1"/>
  <c r="V384" i="1"/>
  <c r="U384" i="1"/>
  <c r="T384" i="1"/>
  <c r="S384" i="1"/>
  <c r="R384" i="1"/>
  <c r="R376" i="1" s="1"/>
  <c r="R375" i="1" s="1"/>
  <c r="R374" i="1" s="1"/>
  <c r="Q384" i="1"/>
  <c r="P384" i="1"/>
  <c r="O384" i="1"/>
  <c r="N384" i="1"/>
  <c r="M384" i="1"/>
  <c r="L384" i="1"/>
  <c r="K384" i="1"/>
  <c r="J384" i="1"/>
  <c r="J376" i="1" s="1"/>
  <c r="J375" i="1" s="1"/>
  <c r="J374" i="1" s="1"/>
  <c r="I384" i="1"/>
  <c r="H384" i="1"/>
  <c r="G384" i="1"/>
  <c r="F384" i="1"/>
  <c r="E384" i="1"/>
  <c r="D384" i="1"/>
  <c r="AB382" i="1"/>
  <c r="AA382" i="1"/>
  <c r="AB380" i="1"/>
  <c r="AA380" i="1"/>
  <c r="AB379" i="1"/>
  <c r="AA379" i="1"/>
  <c r="AB378" i="1"/>
  <c r="AA378" i="1"/>
  <c r="Z377" i="1"/>
  <c r="Y377" i="1"/>
  <c r="X377" i="1"/>
  <c r="X376" i="1" s="1"/>
  <c r="X375" i="1" s="1"/>
  <c r="W377" i="1"/>
  <c r="V377" i="1"/>
  <c r="U377" i="1"/>
  <c r="T377" i="1"/>
  <c r="S377" i="1"/>
  <c r="R377" i="1"/>
  <c r="Q377" i="1"/>
  <c r="P377" i="1"/>
  <c r="P376" i="1" s="1"/>
  <c r="O377" i="1"/>
  <c r="O376" i="1" s="1"/>
  <c r="O375" i="1" s="1"/>
  <c r="N377" i="1"/>
  <c r="M377" i="1"/>
  <c r="M376" i="1" s="1"/>
  <c r="M375" i="1" s="1"/>
  <c r="M374" i="1" s="1"/>
  <c r="M373" i="1" s="1"/>
  <c r="L377" i="1"/>
  <c r="K377" i="1"/>
  <c r="K376" i="1" s="1"/>
  <c r="K375" i="1" s="1"/>
  <c r="J377" i="1"/>
  <c r="I377" i="1"/>
  <c r="I376" i="1" s="1"/>
  <c r="I375" i="1" s="1"/>
  <c r="H377" i="1"/>
  <c r="G377" i="1"/>
  <c r="G376" i="1" s="1"/>
  <c r="G375" i="1" s="1"/>
  <c r="F377" i="1"/>
  <c r="E377" i="1"/>
  <c r="D377" i="1"/>
  <c r="W376" i="1"/>
  <c r="W375" i="1" s="1"/>
  <c r="S376" i="1"/>
  <c r="S375" i="1" s="1"/>
  <c r="N376" i="1"/>
  <c r="N375" i="1" s="1"/>
  <c r="P375" i="1"/>
  <c r="X367" i="1"/>
  <c r="Z367" i="1" s="1"/>
  <c r="AA354" i="1"/>
  <c r="X354" i="1"/>
  <c r="Z354" i="1" s="1"/>
  <c r="AA352" i="1"/>
  <c r="X352" i="1"/>
  <c r="Z352" i="1" s="1"/>
  <c r="AA350" i="1"/>
  <c r="V350" i="1"/>
  <c r="T350" i="1"/>
  <c r="R350" i="1"/>
  <c r="P350" i="1"/>
  <c r="N350" i="1"/>
  <c r="L350" i="1"/>
  <c r="X348" i="1"/>
  <c r="Z348" i="1" s="1"/>
  <c r="X347" i="1"/>
  <c r="Z347" i="1" s="1"/>
  <c r="V346" i="1"/>
  <c r="T346" i="1"/>
  <c r="R346" i="1"/>
  <c r="P346" i="1"/>
  <c r="N346" i="1"/>
  <c r="L346" i="1"/>
  <c r="J346" i="1"/>
  <c r="X345" i="1"/>
  <c r="Z345" i="1" s="1"/>
  <c r="AA344" i="1"/>
  <c r="X344" i="1"/>
  <c r="Z344" i="1" s="1"/>
  <c r="AB344" i="1" s="1"/>
  <c r="AA343" i="1"/>
  <c r="Z343" i="1"/>
  <c r="AB343" i="1" s="1"/>
  <c r="X343" i="1"/>
  <c r="AA342" i="1"/>
  <c r="X342" i="1"/>
  <c r="Z342" i="1" s="1"/>
  <c r="Y341" i="1"/>
  <c r="W341" i="1"/>
  <c r="V341" i="1"/>
  <c r="U341" i="1"/>
  <c r="T341" i="1"/>
  <c r="S341" i="1"/>
  <c r="R341" i="1"/>
  <c r="Q341" i="1"/>
  <c r="P341" i="1"/>
  <c r="O341" i="1"/>
  <c r="N341" i="1"/>
  <c r="M341" i="1"/>
  <c r="L341" i="1"/>
  <c r="K341" i="1"/>
  <c r="J341" i="1"/>
  <c r="I341" i="1"/>
  <c r="H341" i="1"/>
  <c r="G341" i="1"/>
  <c r="F341" i="1"/>
  <c r="E341" i="1"/>
  <c r="D341" i="1"/>
  <c r="AA340" i="1"/>
  <c r="X340" i="1"/>
  <c r="Z340" i="1" s="1"/>
  <c r="AB340" i="1" s="1"/>
  <c r="AB336" i="1"/>
  <c r="AA336" i="1"/>
  <c r="AB333" i="1"/>
  <c r="AA333" i="1"/>
  <c r="AB329" i="1"/>
  <c r="AA329" i="1"/>
  <c r="AB326" i="1"/>
  <c r="AA326" i="1"/>
  <c r="AB324" i="1"/>
  <c r="AA324" i="1"/>
  <c r="Y313" i="1"/>
  <c r="W313" i="1"/>
  <c r="V313" i="1"/>
  <c r="U313" i="1"/>
  <c r="T313" i="1"/>
  <c r="S313" i="1"/>
  <c r="R313" i="1"/>
  <c r="Q313" i="1"/>
  <c r="P313" i="1"/>
  <c r="O313" i="1"/>
  <c r="N313" i="1"/>
  <c r="M313" i="1"/>
  <c r="L313" i="1"/>
  <c r="K313" i="1"/>
  <c r="J313" i="1"/>
  <c r="I313" i="1"/>
  <c r="H313" i="1"/>
  <c r="G313" i="1"/>
  <c r="F313" i="1"/>
  <c r="E313" i="1"/>
  <c r="D313" i="1"/>
  <c r="Y311" i="1"/>
  <c r="W311" i="1"/>
  <c r="V311" i="1"/>
  <c r="U311" i="1"/>
  <c r="T311" i="1"/>
  <c r="S311" i="1"/>
  <c r="R311" i="1"/>
  <c r="Q311" i="1"/>
  <c r="P311" i="1"/>
  <c r="O311" i="1"/>
  <c r="N311" i="1"/>
  <c r="M311" i="1"/>
  <c r="L311" i="1"/>
  <c r="K311" i="1"/>
  <c r="J311" i="1"/>
  <c r="I311" i="1"/>
  <c r="H311" i="1"/>
  <c r="G311" i="1"/>
  <c r="F311" i="1"/>
  <c r="E311" i="1"/>
  <c r="D311" i="1"/>
  <c r="Z309" i="1"/>
  <c r="Y309" i="1"/>
  <c r="X309" i="1"/>
  <c r="W309" i="1"/>
  <c r="V309" i="1"/>
  <c r="U309" i="1"/>
  <c r="T309" i="1"/>
  <c r="S309" i="1"/>
  <c r="R309" i="1"/>
  <c r="Q309" i="1"/>
  <c r="P309" i="1"/>
  <c r="O309" i="1"/>
  <c r="N309" i="1"/>
  <c r="M309" i="1"/>
  <c r="L309" i="1"/>
  <c r="K309" i="1"/>
  <c r="J309" i="1"/>
  <c r="I309" i="1"/>
  <c r="H309" i="1"/>
  <c r="G309" i="1"/>
  <c r="F309" i="1"/>
  <c r="E309" i="1"/>
  <c r="D309" i="1"/>
  <c r="Z308" i="1"/>
  <c r="Y308" i="1"/>
  <c r="X308" i="1"/>
  <c r="W308" i="1"/>
  <c r="V308" i="1"/>
  <c r="U308" i="1"/>
  <c r="T308" i="1"/>
  <c r="S308" i="1"/>
  <c r="R308" i="1"/>
  <c r="Q308" i="1"/>
  <c r="P308" i="1"/>
  <c r="O308" i="1"/>
  <c r="N308" i="1"/>
  <c r="M308" i="1"/>
  <c r="L308" i="1"/>
  <c r="K308" i="1"/>
  <c r="J308" i="1"/>
  <c r="I308" i="1"/>
  <c r="H308" i="1"/>
  <c r="G308" i="1"/>
  <c r="F308" i="1"/>
  <c r="E308" i="1"/>
  <c r="D308" i="1"/>
  <c r="Z307" i="1"/>
  <c r="Y307" i="1"/>
  <c r="X307" i="1"/>
  <c r="W307" i="1"/>
  <c r="V307" i="1"/>
  <c r="U307" i="1"/>
  <c r="T307" i="1"/>
  <c r="S307" i="1"/>
  <c r="R307" i="1"/>
  <c r="Q307" i="1"/>
  <c r="P307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Z286" i="1"/>
  <c r="Z283" i="1" s="1"/>
  <c r="Y286" i="1"/>
  <c r="Y283" i="1" s="1"/>
  <c r="X286" i="1"/>
  <c r="X283" i="1" s="1"/>
  <c r="W286" i="1"/>
  <c r="W283" i="1" s="1"/>
  <c r="V286" i="1"/>
  <c r="U286" i="1"/>
  <c r="U283" i="1" s="1"/>
  <c r="T286" i="1"/>
  <c r="T283" i="1" s="1"/>
  <c r="S286" i="1"/>
  <c r="S283" i="1" s="1"/>
  <c r="R286" i="1"/>
  <c r="R283" i="1" s="1"/>
  <c r="Q286" i="1"/>
  <c r="P286" i="1"/>
  <c r="P283" i="1" s="1"/>
  <c r="O286" i="1"/>
  <c r="O283" i="1" s="1"/>
  <c r="N286" i="1"/>
  <c r="N283" i="1" s="1"/>
  <c r="M286" i="1"/>
  <c r="M283" i="1" s="1"/>
  <c r="L286" i="1"/>
  <c r="L283" i="1" s="1"/>
  <c r="K286" i="1"/>
  <c r="K283" i="1" s="1"/>
  <c r="J286" i="1"/>
  <c r="J283" i="1" s="1"/>
  <c r="I286" i="1"/>
  <c r="H286" i="1"/>
  <c r="H283" i="1" s="1"/>
  <c r="G286" i="1"/>
  <c r="G283" i="1" s="1"/>
  <c r="F286" i="1"/>
  <c r="E286" i="1"/>
  <c r="E283" i="1" s="1"/>
  <c r="D286" i="1"/>
  <c r="D283" i="1" s="1"/>
  <c r="V283" i="1"/>
  <c r="Q283" i="1"/>
  <c r="I283" i="1"/>
  <c r="F283" i="1"/>
  <c r="Z255" i="1"/>
  <c r="Z254" i="1" s="1"/>
  <c r="Y255" i="1"/>
  <c r="Y254" i="1" s="1"/>
  <c r="X255" i="1"/>
  <c r="X254" i="1" s="1"/>
  <c r="W255" i="1"/>
  <c r="W254" i="1" s="1"/>
  <c r="V255" i="1"/>
  <c r="V254" i="1" s="1"/>
  <c r="U255" i="1"/>
  <c r="U254" i="1" s="1"/>
  <c r="T255" i="1"/>
  <c r="T254" i="1" s="1"/>
  <c r="S255" i="1"/>
  <c r="R255" i="1"/>
  <c r="R254" i="1" s="1"/>
  <c r="Q255" i="1"/>
  <c r="Q254" i="1" s="1"/>
  <c r="P255" i="1"/>
  <c r="P254" i="1" s="1"/>
  <c r="O255" i="1"/>
  <c r="O254" i="1" s="1"/>
  <c r="N255" i="1"/>
  <c r="N254" i="1" s="1"/>
  <c r="M255" i="1"/>
  <c r="M254" i="1" s="1"/>
  <c r="L255" i="1"/>
  <c r="L254" i="1" s="1"/>
  <c r="K255" i="1"/>
  <c r="J255" i="1"/>
  <c r="J254" i="1" s="1"/>
  <c r="I255" i="1"/>
  <c r="I254" i="1" s="1"/>
  <c r="H255" i="1"/>
  <c r="H254" i="1" s="1"/>
  <c r="G255" i="1"/>
  <c r="G254" i="1" s="1"/>
  <c r="F255" i="1"/>
  <c r="F254" i="1" s="1"/>
  <c r="E255" i="1"/>
  <c r="E254" i="1" s="1"/>
  <c r="D255" i="1"/>
  <c r="D254" i="1" s="1"/>
  <c r="S254" i="1"/>
  <c r="K254" i="1"/>
  <c r="AB249" i="1"/>
  <c r="AA249" i="1"/>
  <c r="AB248" i="1"/>
  <c r="AA248" i="1"/>
  <c r="AB247" i="1"/>
  <c r="AA247" i="1"/>
  <c r="Z246" i="1"/>
  <c r="Y246" i="1"/>
  <c r="X246" i="1"/>
  <c r="W246" i="1"/>
  <c r="V246" i="1"/>
  <c r="U246" i="1"/>
  <c r="T246" i="1"/>
  <c r="S246" i="1"/>
  <c r="R246" i="1"/>
  <c r="Q246" i="1"/>
  <c r="P246" i="1"/>
  <c r="O246" i="1"/>
  <c r="N246" i="1"/>
  <c r="M246" i="1"/>
  <c r="L246" i="1"/>
  <c r="K246" i="1"/>
  <c r="J246" i="1"/>
  <c r="I246" i="1"/>
  <c r="H246" i="1"/>
  <c r="G246" i="1"/>
  <c r="F246" i="1"/>
  <c r="E246" i="1"/>
  <c r="D246" i="1"/>
  <c r="AB245" i="1"/>
  <c r="AA245" i="1"/>
  <c r="AB244" i="1"/>
  <c r="AA244" i="1"/>
  <c r="Z243" i="1"/>
  <c r="Y243" i="1"/>
  <c r="X243" i="1"/>
  <c r="W243" i="1"/>
  <c r="V243" i="1"/>
  <c r="U243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AA243" i="1" s="1"/>
  <c r="G243" i="1"/>
  <c r="F243" i="1"/>
  <c r="E243" i="1"/>
  <c r="D243" i="1"/>
  <c r="AB241" i="1"/>
  <c r="AA241" i="1"/>
  <c r="AB240" i="1"/>
  <c r="AA240" i="1"/>
  <c r="AB239" i="1"/>
  <c r="AA239" i="1"/>
  <c r="AB238" i="1"/>
  <c r="AA238" i="1"/>
  <c r="AB237" i="1"/>
  <c r="AA237" i="1"/>
  <c r="Z236" i="1"/>
  <c r="Z235" i="1" s="1"/>
  <c r="Y236" i="1"/>
  <c r="Y235" i="1" s="1"/>
  <c r="X236" i="1"/>
  <c r="X235" i="1" s="1"/>
  <c r="W236" i="1"/>
  <c r="W235" i="1" s="1"/>
  <c r="V236" i="1"/>
  <c r="U236" i="1"/>
  <c r="T236" i="1"/>
  <c r="T235" i="1" s="1"/>
  <c r="S236" i="1"/>
  <c r="S235" i="1" s="1"/>
  <c r="R236" i="1"/>
  <c r="R235" i="1" s="1"/>
  <c r="Q236" i="1"/>
  <c r="Q235" i="1" s="1"/>
  <c r="P236" i="1"/>
  <c r="P235" i="1" s="1"/>
  <c r="O236" i="1"/>
  <c r="O235" i="1" s="1"/>
  <c r="N236" i="1"/>
  <c r="M236" i="1"/>
  <c r="M235" i="1" s="1"/>
  <c r="L236" i="1"/>
  <c r="L235" i="1" s="1"/>
  <c r="K236" i="1"/>
  <c r="K235" i="1" s="1"/>
  <c r="J236" i="1"/>
  <c r="J235" i="1" s="1"/>
  <c r="I236" i="1"/>
  <c r="I235" i="1" s="1"/>
  <c r="H236" i="1"/>
  <c r="G236" i="1"/>
  <c r="G235" i="1" s="1"/>
  <c r="F236" i="1"/>
  <c r="E236" i="1"/>
  <c r="E235" i="1" s="1"/>
  <c r="D236" i="1"/>
  <c r="D235" i="1" s="1"/>
  <c r="V235" i="1"/>
  <c r="U235" i="1"/>
  <c r="N235" i="1"/>
  <c r="F235" i="1"/>
  <c r="AB234" i="1"/>
  <c r="AA234" i="1"/>
  <c r="AB233" i="1"/>
  <c r="AA233" i="1"/>
  <c r="AB232" i="1"/>
  <c r="AA232" i="1"/>
  <c r="AB231" i="1"/>
  <c r="AA231" i="1"/>
  <c r="AB230" i="1"/>
  <c r="AA230" i="1"/>
  <c r="Z229" i="1"/>
  <c r="Y229" i="1"/>
  <c r="X229" i="1"/>
  <c r="W229" i="1"/>
  <c r="V229" i="1"/>
  <c r="U229" i="1"/>
  <c r="T229" i="1"/>
  <c r="S229" i="1"/>
  <c r="S222" i="1" s="1"/>
  <c r="R229" i="1"/>
  <c r="Q229" i="1"/>
  <c r="P229" i="1"/>
  <c r="O229" i="1"/>
  <c r="N229" i="1"/>
  <c r="M229" i="1"/>
  <c r="L229" i="1"/>
  <c r="L222" i="1" s="1"/>
  <c r="K229" i="1"/>
  <c r="K222" i="1" s="1"/>
  <c r="J229" i="1"/>
  <c r="AB229" i="1" s="1"/>
  <c r="I229" i="1"/>
  <c r="H229" i="1"/>
  <c r="G229" i="1"/>
  <c r="F229" i="1"/>
  <c r="E229" i="1"/>
  <c r="D229" i="1"/>
  <c r="D222" i="1" s="1"/>
  <c r="AB228" i="1"/>
  <c r="AA228" i="1"/>
  <c r="AB227" i="1"/>
  <c r="AA227" i="1"/>
  <c r="AB226" i="1"/>
  <c r="AA226" i="1"/>
  <c r="AB225" i="1"/>
  <c r="AA225" i="1"/>
  <c r="Z224" i="1"/>
  <c r="Y224" i="1"/>
  <c r="Y222" i="1" s="1"/>
  <c r="X224" i="1"/>
  <c r="W224" i="1"/>
  <c r="V224" i="1"/>
  <c r="U224" i="1"/>
  <c r="U222" i="1" s="1"/>
  <c r="T224" i="1"/>
  <c r="S224" i="1"/>
  <c r="R224" i="1"/>
  <c r="Q224" i="1"/>
  <c r="Q222" i="1" s="1"/>
  <c r="P224" i="1"/>
  <c r="O224" i="1"/>
  <c r="O222" i="1" s="1"/>
  <c r="N224" i="1"/>
  <c r="M224" i="1"/>
  <c r="M222" i="1" s="1"/>
  <c r="L224" i="1"/>
  <c r="K224" i="1"/>
  <c r="J224" i="1"/>
  <c r="I224" i="1"/>
  <c r="I222" i="1" s="1"/>
  <c r="H224" i="1"/>
  <c r="G224" i="1"/>
  <c r="F224" i="1"/>
  <c r="E224" i="1"/>
  <c r="E222" i="1" s="1"/>
  <c r="D224" i="1"/>
  <c r="AB223" i="1"/>
  <c r="AA223" i="1"/>
  <c r="T222" i="1"/>
  <c r="AB221" i="1"/>
  <c r="AA221" i="1"/>
  <c r="AB219" i="1"/>
  <c r="AA219" i="1"/>
  <c r="AB218" i="1"/>
  <c r="AA218" i="1"/>
  <c r="AB217" i="1"/>
  <c r="AA217" i="1"/>
  <c r="AB216" i="1"/>
  <c r="AA216" i="1"/>
  <c r="AB215" i="1"/>
  <c r="AA215" i="1"/>
  <c r="AB214" i="1"/>
  <c r="AA214" i="1"/>
  <c r="AB213" i="1"/>
  <c r="AA213" i="1"/>
  <c r="AB212" i="1"/>
  <c r="AA212" i="1"/>
  <c r="Z211" i="1"/>
  <c r="Z210" i="1" s="1"/>
  <c r="Y211" i="1"/>
  <c r="Y210" i="1" s="1"/>
  <c r="X211" i="1"/>
  <c r="X210" i="1" s="1"/>
  <c r="W211" i="1"/>
  <c r="W210" i="1" s="1"/>
  <c r="V211" i="1"/>
  <c r="V210" i="1" s="1"/>
  <c r="U211" i="1"/>
  <c r="U210" i="1" s="1"/>
  <c r="T211" i="1"/>
  <c r="T210" i="1" s="1"/>
  <c r="S211" i="1"/>
  <c r="S210" i="1" s="1"/>
  <c r="R211" i="1"/>
  <c r="R210" i="1" s="1"/>
  <c r="Q211" i="1"/>
  <c r="Q210" i="1" s="1"/>
  <c r="P211" i="1"/>
  <c r="P210" i="1" s="1"/>
  <c r="O211" i="1"/>
  <c r="O210" i="1" s="1"/>
  <c r="N211" i="1"/>
  <c r="N210" i="1" s="1"/>
  <c r="M211" i="1"/>
  <c r="L211" i="1"/>
  <c r="K211" i="1"/>
  <c r="K210" i="1" s="1"/>
  <c r="J211" i="1"/>
  <c r="J210" i="1" s="1"/>
  <c r="I211" i="1"/>
  <c r="I210" i="1" s="1"/>
  <c r="H211" i="1"/>
  <c r="G211" i="1"/>
  <c r="G210" i="1" s="1"/>
  <c r="F211" i="1"/>
  <c r="F210" i="1" s="1"/>
  <c r="E211" i="1"/>
  <c r="D211" i="1"/>
  <c r="D210" i="1" s="1"/>
  <c r="M210" i="1"/>
  <c r="L210" i="1"/>
  <c r="E210" i="1"/>
  <c r="AB209" i="1"/>
  <c r="AA209" i="1"/>
  <c r="AB208" i="1"/>
  <c r="AA208" i="1"/>
  <c r="AB207" i="1"/>
  <c r="AA207" i="1"/>
  <c r="AB206" i="1"/>
  <c r="AA206" i="1"/>
  <c r="AB205" i="1"/>
  <c r="AA205" i="1"/>
  <c r="AB204" i="1"/>
  <c r="AA204" i="1"/>
  <c r="Z203" i="1"/>
  <c r="Y203" i="1"/>
  <c r="X203" i="1"/>
  <c r="W203" i="1"/>
  <c r="V203" i="1"/>
  <c r="U203" i="1"/>
  <c r="T203" i="1"/>
  <c r="S203" i="1"/>
  <c r="R203" i="1"/>
  <c r="Q203" i="1"/>
  <c r="P203" i="1"/>
  <c r="O203" i="1"/>
  <c r="N203" i="1"/>
  <c r="M203" i="1"/>
  <c r="L203" i="1"/>
  <c r="K203" i="1"/>
  <c r="J203" i="1"/>
  <c r="I203" i="1"/>
  <c r="H203" i="1"/>
  <c r="G203" i="1"/>
  <c r="F203" i="1"/>
  <c r="E203" i="1"/>
  <c r="D203" i="1"/>
  <c r="AB202" i="1"/>
  <c r="AA202" i="1"/>
  <c r="AB201" i="1"/>
  <c r="AA201" i="1"/>
  <c r="AB200" i="1"/>
  <c r="AA200" i="1"/>
  <c r="AB199" i="1"/>
  <c r="AA199" i="1"/>
  <c r="AB198" i="1"/>
  <c r="AA198" i="1"/>
  <c r="AB197" i="1"/>
  <c r="AA197" i="1"/>
  <c r="AB196" i="1"/>
  <c r="AA196" i="1"/>
  <c r="AB195" i="1"/>
  <c r="AA195" i="1"/>
  <c r="AB194" i="1"/>
  <c r="AA194" i="1"/>
  <c r="AB192" i="1"/>
  <c r="AA192" i="1"/>
  <c r="AB191" i="1"/>
  <c r="AA191" i="1"/>
  <c r="AB190" i="1"/>
  <c r="AA190" i="1"/>
  <c r="AB189" i="1"/>
  <c r="AA189" i="1"/>
  <c r="AB188" i="1"/>
  <c r="AA188" i="1"/>
  <c r="Z187" i="1"/>
  <c r="Z185" i="1" s="1"/>
  <c r="Y187" i="1"/>
  <c r="Y185" i="1" s="1"/>
  <c r="X187" i="1"/>
  <c r="X185" i="1" s="1"/>
  <c r="W187" i="1"/>
  <c r="W185" i="1" s="1"/>
  <c r="V187" i="1"/>
  <c r="V185" i="1" s="1"/>
  <c r="U187" i="1"/>
  <c r="T187" i="1"/>
  <c r="T185" i="1" s="1"/>
  <c r="S187" i="1"/>
  <c r="S185" i="1" s="1"/>
  <c r="R187" i="1"/>
  <c r="R185" i="1" s="1"/>
  <c r="Q187" i="1"/>
  <c r="P187" i="1"/>
  <c r="P185" i="1" s="1"/>
  <c r="O187" i="1"/>
  <c r="O185" i="1" s="1"/>
  <c r="N187" i="1"/>
  <c r="N185" i="1" s="1"/>
  <c r="M187" i="1"/>
  <c r="M185" i="1" s="1"/>
  <c r="L187" i="1"/>
  <c r="K187" i="1"/>
  <c r="K185" i="1" s="1"/>
  <c r="J187" i="1"/>
  <c r="J185" i="1" s="1"/>
  <c r="I187" i="1"/>
  <c r="H187" i="1"/>
  <c r="H185" i="1" s="1"/>
  <c r="G187" i="1"/>
  <c r="G185" i="1" s="1"/>
  <c r="F187" i="1"/>
  <c r="F185" i="1" s="1"/>
  <c r="E187" i="1"/>
  <c r="D187" i="1"/>
  <c r="D185" i="1" s="1"/>
  <c r="AB186" i="1"/>
  <c r="AA186" i="1"/>
  <c r="U185" i="1"/>
  <c r="Q185" i="1"/>
  <c r="L185" i="1"/>
  <c r="I185" i="1"/>
  <c r="E185" i="1"/>
  <c r="AB184" i="1"/>
  <c r="AA184" i="1"/>
  <c r="AB183" i="1"/>
  <c r="AA183" i="1"/>
  <c r="AB182" i="1"/>
  <c r="AA182" i="1"/>
  <c r="Z181" i="1"/>
  <c r="Y181" i="1"/>
  <c r="X181" i="1"/>
  <c r="W181" i="1"/>
  <c r="V181" i="1"/>
  <c r="V167" i="1" s="1"/>
  <c r="U181" i="1"/>
  <c r="T181" i="1"/>
  <c r="S181" i="1"/>
  <c r="R181" i="1"/>
  <c r="Q181" i="1"/>
  <c r="P181" i="1"/>
  <c r="O181" i="1"/>
  <c r="N181" i="1"/>
  <c r="M181" i="1"/>
  <c r="M167" i="1" s="1"/>
  <c r="L181" i="1"/>
  <c r="K181" i="1"/>
  <c r="J181" i="1"/>
  <c r="I181" i="1"/>
  <c r="H181" i="1"/>
  <c r="G181" i="1"/>
  <c r="F181" i="1"/>
  <c r="F167" i="1" s="1"/>
  <c r="E181" i="1"/>
  <c r="D181" i="1"/>
  <c r="AB176" i="1"/>
  <c r="AA176" i="1"/>
  <c r="AB175" i="1"/>
  <c r="AA175" i="1"/>
  <c r="AB173" i="1"/>
  <c r="AA173" i="1"/>
  <c r="AB171" i="1"/>
  <c r="AB309" i="1" s="1"/>
  <c r="AA171" i="1"/>
  <c r="AB170" i="1"/>
  <c r="AB308" i="1" s="1"/>
  <c r="AA170" i="1"/>
  <c r="AB169" i="1"/>
  <c r="AB307" i="1" s="1"/>
  <c r="AA169" i="1"/>
  <c r="Z168" i="1"/>
  <c r="Y168" i="1"/>
  <c r="Y167" i="1" s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J168" i="1"/>
  <c r="I168" i="1"/>
  <c r="H168" i="1"/>
  <c r="AB168" i="1" s="1"/>
  <c r="G168" i="1"/>
  <c r="G167" i="1" s="1"/>
  <c r="F168" i="1"/>
  <c r="E168" i="1"/>
  <c r="D168" i="1"/>
  <c r="J164" i="1"/>
  <c r="S160" i="1"/>
  <c r="S165" i="1" s="1"/>
  <c r="AA158" i="1"/>
  <c r="AB157" i="1"/>
  <c r="AA157" i="1"/>
  <c r="AB156" i="1"/>
  <c r="AA156" i="1"/>
  <c r="AA155" i="1"/>
  <c r="Y154" i="1"/>
  <c r="W154" i="1"/>
  <c r="U154" i="1"/>
  <c r="S154" i="1"/>
  <c r="Q154" i="1"/>
  <c r="O154" i="1"/>
  <c r="M154" i="1"/>
  <c r="K154" i="1"/>
  <c r="J154" i="1"/>
  <c r="I154" i="1"/>
  <c r="H154" i="1"/>
  <c r="G154" i="1"/>
  <c r="F154" i="1"/>
  <c r="E154" i="1"/>
  <c r="D154" i="1"/>
  <c r="Y153" i="1"/>
  <c r="W153" i="1"/>
  <c r="V153" i="1"/>
  <c r="U153" i="1"/>
  <c r="T153" i="1"/>
  <c r="S153" i="1"/>
  <c r="R153" i="1"/>
  <c r="Q153" i="1"/>
  <c r="P153" i="1"/>
  <c r="O153" i="1"/>
  <c r="N153" i="1"/>
  <c r="M153" i="1"/>
  <c r="K153" i="1"/>
  <c r="J153" i="1"/>
  <c r="I153" i="1"/>
  <c r="H153" i="1"/>
  <c r="G153" i="1"/>
  <c r="F153" i="1"/>
  <c r="E153" i="1"/>
  <c r="D153" i="1"/>
  <c r="Y148" i="1"/>
  <c r="W148" i="1"/>
  <c r="V148" i="1"/>
  <c r="U148" i="1"/>
  <c r="T148" i="1"/>
  <c r="S148" i="1"/>
  <c r="R148" i="1"/>
  <c r="Q148" i="1"/>
  <c r="P148" i="1"/>
  <c r="O148" i="1"/>
  <c r="N148" i="1"/>
  <c r="M148" i="1"/>
  <c r="K148" i="1"/>
  <c r="J148" i="1"/>
  <c r="I148" i="1"/>
  <c r="H148" i="1"/>
  <c r="G148" i="1"/>
  <c r="F148" i="1"/>
  <c r="E148" i="1"/>
  <c r="D148" i="1"/>
  <c r="Y147" i="1"/>
  <c r="W147" i="1"/>
  <c r="V147" i="1"/>
  <c r="U147" i="1"/>
  <c r="T147" i="1"/>
  <c r="S147" i="1"/>
  <c r="R147" i="1"/>
  <c r="Q147" i="1"/>
  <c r="P147" i="1"/>
  <c r="O147" i="1"/>
  <c r="N147" i="1"/>
  <c r="M147" i="1"/>
  <c r="K147" i="1"/>
  <c r="J147" i="1"/>
  <c r="I147" i="1"/>
  <c r="H147" i="1"/>
  <c r="G147" i="1"/>
  <c r="F147" i="1"/>
  <c r="E147" i="1"/>
  <c r="D147" i="1"/>
  <c r="Y145" i="1"/>
  <c r="W145" i="1"/>
  <c r="V145" i="1"/>
  <c r="U145" i="1"/>
  <c r="T145" i="1"/>
  <c r="S145" i="1"/>
  <c r="R145" i="1"/>
  <c r="Q145" i="1"/>
  <c r="P145" i="1"/>
  <c r="O145" i="1"/>
  <c r="N145" i="1"/>
  <c r="M145" i="1"/>
  <c r="K145" i="1"/>
  <c r="J145" i="1"/>
  <c r="I145" i="1"/>
  <c r="H145" i="1"/>
  <c r="G145" i="1"/>
  <c r="F145" i="1"/>
  <c r="E145" i="1"/>
  <c r="D145" i="1"/>
  <c r="AB143" i="1"/>
  <c r="AA143" i="1"/>
  <c r="AB142" i="1"/>
  <c r="AA142" i="1"/>
  <c r="AB141" i="1"/>
  <c r="AA141" i="1"/>
  <c r="Z140" i="1"/>
  <c r="Y140" i="1"/>
  <c r="X140" i="1"/>
  <c r="W140" i="1"/>
  <c r="V140" i="1"/>
  <c r="U140" i="1"/>
  <c r="U139" i="1" s="1"/>
  <c r="T140" i="1"/>
  <c r="S140" i="1"/>
  <c r="R140" i="1"/>
  <c r="Q140" i="1"/>
  <c r="P140" i="1"/>
  <c r="O140" i="1"/>
  <c r="N140" i="1"/>
  <c r="M140" i="1"/>
  <c r="L140" i="1"/>
  <c r="L139" i="1" s="1"/>
  <c r="K140" i="1"/>
  <c r="J140" i="1"/>
  <c r="I140" i="1"/>
  <c r="H140" i="1"/>
  <c r="G140" i="1"/>
  <c r="F140" i="1"/>
  <c r="E140" i="1"/>
  <c r="D140" i="1"/>
  <c r="AA138" i="1"/>
  <c r="X138" i="1"/>
  <c r="Z138" i="1" s="1"/>
  <c r="AA133" i="1"/>
  <c r="X133" i="1"/>
  <c r="AA132" i="1"/>
  <c r="Z132" i="1"/>
  <c r="X132" i="1"/>
  <c r="AA130" i="1"/>
  <c r="X130" i="1"/>
  <c r="Z130" i="1" s="1"/>
  <c r="AB128" i="1"/>
  <c r="AA128" i="1"/>
  <c r="AB127" i="1"/>
  <c r="AA127" i="1"/>
  <c r="AB126" i="1"/>
  <c r="AA126" i="1"/>
  <c r="Z125" i="1"/>
  <c r="Y125" i="1"/>
  <c r="Y124" i="1" s="1"/>
  <c r="X125" i="1"/>
  <c r="W125" i="1"/>
  <c r="W124" i="1" s="1"/>
  <c r="V125" i="1"/>
  <c r="V124" i="1" s="1"/>
  <c r="U125" i="1"/>
  <c r="U124" i="1" s="1"/>
  <c r="T125" i="1"/>
  <c r="T124" i="1" s="1"/>
  <c r="S125" i="1"/>
  <c r="S124" i="1" s="1"/>
  <c r="R125" i="1"/>
  <c r="R124" i="1" s="1"/>
  <c r="Q125" i="1"/>
  <c r="Q124" i="1" s="1"/>
  <c r="P125" i="1"/>
  <c r="P124" i="1" s="1"/>
  <c r="O125" i="1"/>
  <c r="O124" i="1" s="1"/>
  <c r="N125" i="1"/>
  <c r="N124" i="1" s="1"/>
  <c r="M125" i="1"/>
  <c r="M124" i="1" s="1"/>
  <c r="L125" i="1"/>
  <c r="L124" i="1" s="1"/>
  <c r="K125" i="1"/>
  <c r="K124" i="1" s="1"/>
  <c r="J125" i="1"/>
  <c r="J124" i="1" s="1"/>
  <c r="I125" i="1"/>
  <c r="I124" i="1" s="1"/>
  <c r="H125" i="1"/>
  <c r="G125" i="1"/>
  <c r="G124" i="1" s="1"/>
  <c r="F125" i="1"/>
  <c r="F124" i="1" s="1"/>
  <c r="E125" i="1"/>
  <c r="E124" i="1" s="1"/>
  <c r="D125" i="1"/>
  <c r="D124" i="1" s="1"/>
  <c r="AA123" i="1"/>
  <c r="AA118" i="1"/>
  <c r="X118" i="1"/>
  <c r="AA117" i="1"/>
  <c r="Z117" i="1"/>
  <c r="X117" i="1"/>
  <c r="X147" i="1" s="1"/>
  <c r="AA115" i="1"/>
  <c r="X115" i="1"/>
  <c r="Z115" i="1" s="1"/>
  <c r="AB113" i="1"/>
  <c r="AA113" i="1"/>
  <c r="AB112" i="1"/>
  <c r="AA112" i="1"/>
  <c r="AB111" i="1"/>
  <c r="AA111" i="1"/>
  <c r="Z110" i="1"/>
  <c r="Y110" i="1"/>
  <c r="Y109" i="1" s="1"/>
  <c r="Y160" i="1" s="1"/>
  <c r="Y165" i="1" s="1"/>
  <c r="X110" i="1"/>
  <c r="W110" i="1"/>
  <c r="W109" i="1" s="1"/>
  <c r="W160" i="1" s="1"/>
  <c r="W165" i="1" s="1"/>
  <c r="V110" i="1"/>
  <c r="V109" i="1" s="1"/>
  <c r="V160" i="1" s="1"/>
  <c r="V165" i="1" s="1"/>
  <c r="U110" i="1"/>
  <c r="U109" i="1" s="1"/>
  <c r="U160" i="1" s="1"/>
  <c r="U165" i="1" s="1"/>
  <c r="T110" i="1"/>
  <c r="T109" i="1" s="1"/>
  <c r="T160" i="1" s="1"/>
  <c r="T165" i="1" s="1"/>
  <c r="S110" i="1"/>
  <c r="S109" i="1" s="1"/>
  <c r="R110" i="1"/>
  <c r="R109" i="1" s="1"/>
  <c r="R160" i="1" s="1"/>
  <c r="R165" i="1" s="1"/>
  <c r="Q110" i="1"/>
  <c r="Q109" i="1" s="1"/>
  <c r="Q160" i="1" s="1"/>
  <c r="Q165" i="1" s="1"/>
  <c r="P110" i="1"/>
  <c r="P109" i="1" s="1"/>
  <c r="P160" i="1" s="1"/>
  <c r="P165" i="1" s="1"/>
  <c r="O110" i="1"/>
  <c r="O109" i="1" s="1"/>
  <c r="O160" i="1" s="1"/>
  <c r="O165" i="1" s="1"/>
  <c r="N110" i="1"/>
  <c r="M110" i="1"/>
  <c r="M109" i="1" s="1"/>
  <c r="M160" i="1" s="1"/>
  <c r="M165" i="1" s="1"/>
  <c r="L110" i="1"/>
  <c r="L109" i="1" s="1"/>
  <c r="L160" i="1" s="1"/>
  <c r="L165" i="1" s="1"/>
  <c r="K110" i="1"/>
  <c r="K109" i="1" s="1"/>
  <c r="K160" i="1" s="1"/>
  <c r="K165" i="1" s="1"/>
  <c r="J110" i="1"/>
  <c r="J109" i="1" s="1"/>
  <c r="J160" i="1" s="1"/>
  <c r="J165" i="1" s="1"/>
  <c r="I110" i="1"/>
  <c r="I109" i="1" s="1"/>
  <c r="I160" i="1" s="1"/>
  <c r="I165" i="1" s="1"/>
  <c r="H110" i="1"/>
  <c r="G110" i="1"/>
  <c r="G109" i="1" s="1"/>
  <c r="G160" i="1" s="1"/>
  <c r="G165" i="1" s="1"/>
  <c r="F110" i="1"/>
  <c r="F109" i="1" s="1"/>
  <c r="F160" i="1" s="1"/>
  <c r="F165" i="1" s="1"/>
  <c r="E110" i="1"/>
  <c r="E109" i="1" s="1"/>
  <c r="E160" i="1" s="1"/>
  <c r="E165" i="1" s="1"/>
  <c r="D110" i="1"/>
  <c r="D109" i="1" s="1"/>
  <c r="D160" i="1" s="1"/>
  <c r="D165" i="1" s="1"/>
  <c r="N109" i="1"/>
  <c r="N160" i="1" s="1"/>
  <c r="N165" i="1" s="1"/>
  <c r="AA108" i="1"/>
  <c r="X108" i="1"/>
  <c r="Z108" i="1" s="1"/>
  <c r="AA107" i="1"/>
  <c r="X107" i="1"/>
  <c r="Z107" i="1" s="1"/>
  <c r="AA106" i="1"/>
  <c r="X106" i="1"/>
  <c r="Z106" i="1" s="1"/>
  <c r="AA105" i="1"/>
  <c r="X105" i="1"/>
  <c r="Z105" i="1" s="1"/>
  <c r="AA104" i="1"/>
  <c r="Z104" i="1"/>
  <c r="X104" i="1"/>
  <c r="Y103" i="1"/>
  <c r="W103" i="1"/>
  <c r="V103" i="1"/>
  <c r="U103" i="1"/>
  <c r="T103" i="1"/>
  <c r="S103" i="1"/>
  <c r="S96" i="1" s="1"/>
  <c r="R103" i="1"/>
  <c r="Q103" i="1"/>
  <c r="P103" i="1"/>
  <c r="O103" i="1"/>
  <c r="N103" i="1"/>
  <c r="M103" i="1"/>
  <c r="L103" i="1"/>
  <c r="K103" i="1"/>
  <c r="J103" i="1"/>
  <c r="AA103" i="1" s="1"/>
  <c r="I103" i="1"/>
  <c r="H103" i="1"/>
  <c r="G103" i="1"/>
  <c r="F103" i="1"/>
  <c r="E103" i="1"/>
  <c r="D103" i="1"/>
  <c r="AA102" i="1"/>
  <c r="X102" i="1"/>
  <c r="Z102" i="1" s="1"/>
  <c r="AB102" i="1" s="1"/>
  <c r="AA101" i="1"/>
  <c r="X101" i="1"/>
  <c r="AA100" i="1"/>
  <c r="X100" i="1"/>
  <c r="Z100" i="1" s="1"/>
  <c r="AB100" i="1" s="1"/>
  <c r="AA99" i="1"/>
  <c r="X99" i="1"/>
  <c r="AA98" i="1"/>
  <c r="X98" i="1"/>
  <c r="Z98" i="1" s="1"/>
  <c r="Y97" i="1"/>
  <c r="Y96" i="1" s="1"/>
  <c r="W97" i="1"/>
  <c r="V97" i="1"/>
  <c r="U97" i="1"/>
  <c r="U96" i="1" s="1"/>
  <c r="T97" i="1"/>
  <c r="S97" i="1"/>
  <c r="R97" i="1"/>
  <c r="Q97" i="1"/>
  <c r="Q96" i="1" s="1"/>
  <c r="P97" i="1"/>
  <c r="O97" i="1"/>
  <c r="N97" i="1"/>
  <c r="M97" i="1"/>
  <c r="M96" i="1" s="1"/>
  <c r="L97" i="1"/>
  <c r="K97" i="1"/>
  <c r="J97" i="1"/>
  <c r="I97" i="1"/>
  <c r="I96" i="1" s="1"/>
  <c r="H97" i="1"/>
  <c r="G97" i="1"/>
  <c r="F97" i="1"/>
  <c r="E97" i="1"/>
  <c r="E96" i="1" s="1"/>
  <c r="D97" i="1"/>
  <c r="H96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Y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Y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Y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AB85" i="1"/>
  <c r="AA85" i="1"/>
  <c r="AB84" i="1"/>
  <c r="AA84" i="1"/>
  <c r="AB83" i="1"/>
  <c r="AA83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W81" i="1"/>
  <c r="AA80" i="1"/>
  <c r="X80" i="1"/>
  <c r="Z80" i="1" s="1"/>
  <c r="AB80" i="1" s="1"/>
  <c r="AA79" i="1"/>
  <c r="X79" i="1"/>
  <c r="Z79" i="1" s="1"/>
  <c r="AB79" i="1" s="1"/>
  <c r="AA78" i="1"/>
  <c r="X78" i="1"/>
  <c r="Z78" i="1" s="1"/>
  <c r="AB78" i="1" s="1"/>
  <c r="AB76" i="1"/>
  <c r="AA76" i="1"/>
  <c r="AB75" i="1"/>
  <c r="AA75" i="1"/>
  <c r="AB74" i="1"/>
  <c r="AA74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AB72" i="1"/>
  <c r="AA72" i="1"/>
  <c r="AB71" i="1"/>
  <c r="AA71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AB69" i="1"/>
  <c r="AA69" i="1"/>
  <c r="AB68" i="1"/>
  <c r="AA68" i="1"/>
  <c r="AB67" i="1"/>
  <c r="AA67" i="1"/>
  <c r="AB64" i="1"/>
  <c r="AA64" i="1"/>
  <c r="AB63" i="1"/>
  <c r="AA63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AB61" i="1"/>
  <c r="AA61" i="1"/>
  <c r="AB60" i="1"/>
  <c r="AA60" i="1"/>
  <c r="AB59" i="1"/>
  <c r="AA59" i="1"/>
  <c r="AB58" i="1"/>
  <c r="AA58" i="1"/>
  <c r="AB57" i="1"/>
  <c r="AA57" i="1"/>
  <c r="Z56" i="1"/>
  <c r="Y56" i="1"/>
  <c r="Y55" i="1" s="1"/>
  <c r="Y53" i="1" s="1"/>
  <c r="X56" i="1"/>
  <c r="X55" i="1" s="1"/>
  <c r="X53" i="1" s="1"/>
  <c r="W56" i="1"/>
  <c r="W55" i="1" s="1"/>
  <c r="W53" i="1" s="1"/>
  <c r="V56" i="1"/>
  <c r="U56" i="1"/>
  <c r="U55" i="1" s="1"/>
  <c r="U53" i="1" s="1"/>
  <c r="T56" i="1"/>
  <c r="T55" i="1" s="1"/>
  <c r="T53" i="1" s="1"/>
  <c r="S56" i="1"/>
  <c r="S55" i="1" s="1"/>
  <c r="S53" i="1" s="1"/>
  <c r="R56" i="1"/>
  <c r="Q56" i="1"/>
  <c r="Q55" i="1" s="1"/>
  <c r="Q53" i="1" s="1"/>
  <c r="P56" i="1"/>
  <c r="P55" i="1" s="1"/>
  <c r="P53" i="1" s="1"/>
  <c r="O56" i="1"/>
  <c r="O55" i="1" s="1"/>
  <c r="O53" i="1" s="1"/>
  <c r="N56" i="1"/>
  <c r="M56" i="1"/>
  <c r="M55" i="1" s="1"/>
  <c r="M53" i="1" s="1"/>
  <c r="L56" i="1"/>
  <c r="L55" i="1" s="1"/>
  <c r="L53" i="1" s="1"/>
  <c r="K56" i="1"/>
  <c r="K55" i="1" s="1"/>
  <c r="K53" i="1" s="1"/>
  <c r="J56" i="1"/>
  <c r="I56" i="1"/>
  <c r="I55" i="1" s="1"/>
  <c r="I53" i="1" s="1"/>
  <c r="H56" i="1"/>
  <c r="G56" i="1"/>
  <c r="G55" i="1" s="1"/>
  <c r="G53" i="1" s="1"/>
  <c r="F56" i="1"/>
  <c r="E56" i="1"/>
  <c r="E55" i="1" s="1"/>
  <c r="E53" i="1" s="1"/>
  <c r="D56" i="1"/>
  <c r="D55" i="1" s="1"/>
  <c r="D53" i="1" s="1"/>
  <c r="Z55" i="1"/>
  <c r="Z53" i="1" s="1"/>
  <c r="V55" i="1"/>
  <c r="V53" i="1" s="1"/>
  <c r="R55" i="1"/>
  <c r="R53" i="1" s="1"/>
  <c r="N55" i="1"/>
  <c r="N53" i="1" s="1"/>
  <c r="J55" i="1"/>
  <c r="J53" i="1" s="1"/>
  <c r="F55" i="1"/>
  <c r="F53" i="1" s="1"/>
  <c r="AB54" i="1"/>
  <c r="AA54" i="1"/>
  <c r="AB52" i="1"/>
  <c r="AA52" i="1"/>
  <c r="AB47" i="1"/>
  <c r="AA47" i="1"/>
  <c r="AB46" i="1"/>
  <c r="AA46" i="1"/>
  <c r="AB44" i="1"/>
  <c r="AA44" i="1"/>
  <c r="AB42" i="1"/>
  <c r="AA42" i="1"/>
  <c r="AB41" i="1"/>
  <c r="AA41" i="1"/>
  <c r="AB40" i="1"/>
  <c r="AA40" i="1"/>
  <c r="Z39" i="1"/>
  <c r="Y39" i="1"/>
  <c r="Y38" i="1" s="1"/>
  <c r="X39" i="1"/>
  <c r="X38" i="1" s="1"/>
  <c r="W39" i="1"/>
  <c r="W38" i="1" s="1"/>
  <c r="V39" i="1"/>
  <c r="V38" i="1" s="1"/>
  <c r="U39" i="1"/>
  <c r="U38" i="1" s="1"/>
  <c r="T39" i="1"/>
  <c r="T38" i="1" s="1"/>
  <c r="S39" i="1"/>
  <c r="S38" i="1" s="1"/>
  <c r="R39" i="1"/>
  <c r="R38" i="1" s="1"/>
  <c r="Q39" i="1"/>
  <c r="P39" i="1"/>
  <c r="P38" i="1" s="1"/>
  <c r="O39" i="1"/>
  <c r="O38" i="1" s="1"/>
  <c r="N39" i="1"/>
  <c r="N38" i="1" s="1"/>
  <c r="M39" i="1"/>
  <c r="M38" i="1" s="1"/>
  <c r="L39" i="1"/>
  <c r="L38" i="1" s="1"/>
  <c r="K39" i="1"/>
  <c r="K38" i="1" s="1"/>
  <c r="J39" i="1"/>
  <c r="I39" i="1"/>
  <c r="I38" i="1" s="1"/>
  <c r="H39" i="1"/>
  <c r="G39" i="1"/>
  <c r="G38" i="1" s="1"/>
  <c r="F39" i="1"/>
  <c r="F38" i="1" s="1"/>
  <c r="E39" i="1"/>
  <c r="E38" i="1" s="1"/>
  <c r="D39" i="1"/>
  <c r="D38" i="1" s="1"/>
  <c r="Z38" i="1"/>
  <c r="Q38" i="1"/>
  <c r="J38" i="1"/>
  <c r="AA37" i="1"/>
  <c r="Z37" i="1"/>
  <c r="Z95" i="1" s="1"/>
  <c r="X37" i="1"/>
  <c r="AA32" i="1"/>
  <c r="X32" i="1"/>
  <c r="X313" i="1" s="1"/>
  <c r="AA31" i="1"/>
  <c r="X31" i="1"/>
  <c r="AA29" i="1"/>
  <c r="X29" i="1"/>
  <c r="AB27" i="1"/>
  <c r="AA27" i="1"/>
  <c r="AB26" i="1"/>
  <c r="AA26" i="1"/>
  <c r="AB25" i="1"/>
  <c r="AA25" i="1"/>
  <c r="Z24" i="1"/>
  <c r="Y24" i="1"/>
  <c r="Y23" i="1" s="1"/>
  <c r="X24" i="1"/>
  <c r="W24" i="1"/>
  <c r="W23" i="1" s="1"/>
  <c r="V24" i="1"/>
  <c r="V23" i="1" s="1"/>
  <c r="U24" i="1"/>
  <c r="U23" i="1" s="1"/>
  <c r="T24" i="1"/>
  <c r="T23" i="1" s="1"/>
  <c r="S24" i="1"/>
  <c r="S23" i="1" s="1"/>
  <c r="R24" i="1"/>
  <c r="Q24" i="1"/>
  <c r="Q23" i="1" s="1"/>
  <c r="P24" i="1"/>
  <c r="P23" i="1" s="1"/>
  <c r="O24" i="1"/>
  <c r="O23" i="1" s="1"/>
  <c r="N24" i="1"/>
  <c r="M24" i="1"/>
  <c r="L24" i="1"/>
  <c r="L23" i="1" s="1"/>
  <c r="K24" i="1"/>
  <c r="K23" i="1" s="1"/>
  <c r="J24" i="1"/>
  <c r="I24" i="1"/>
  <c r="I23" i="1" s="1"/>
  <c r="H24" i="1"/>
  <c r="G24" i="1"/>
  <c r="G23" i="1" s="1"/>
  <c r="F24" i="1"/>
  <c r="F23" i="1" s="1"/>
  <c r="E24" i="1"/>
  <c r="E23" i="1" s="1"/>
  <c r="D24" i="1"/>
  <c r="D23" i="1" s="1"/>
  <c r="R23" i="1"/>
  <c r="N23" i="1"/>
  <c r="M23" i="1"/>
  <c r="J23" i="1"/>
  <c r="L20" i="1"/>
  <c r="Z97" i="1" l="1"/>
  <c r="AB98" i="1"/>
  <c r="AB99" i="1"/>
  <c r="Z103" i="1"/>
  <c r="Z222" i="1"/>
  <c r="AA70" i="1"/>
  <c r="W139" i="1"/>
  <c r="X341" i="1"/>
  <c r="Q399" i="1"/>
  <c r="P96" i="1"/>
  <c r="X97" i="1"/>
  <c r="AB97" i="1" s="1"/>
  <c r="Z99" i="1"/>
  <c r="Z101" i="1"/>
  <c r="AB101" i="1" s="1"/>
  <c r="AB140" i="1"/>
  <c r="AB246" i="1"/>
  <c r="D376" i="1"/>
  <c r="D375" i="1" s="1"/>
  <c r="L376" i="1"/>
  <c r="L375" i="1" s="1"/>
  <c r="T376" i="1"/>
  <c r="T375" i="1" s="1"/>
  <c r="R222" i="1"/>
  <c r="P399" i="1"/>
  <c r="AB73" i="1"/>
  <c r="AA24" i="1"/>
  <c r="AB56" i="1"/>
  <c r="G81" i="1"/>
  <c r="O81" i="1"/>
  <c r="G96" i="1"/>
  <c r="O96" i="1"/>
  <c r="W96" i="1"/>
  <c r="Q167" i="1"/>
  <c r="Q305" i="1" s="1"/>
  <c r="F222" i="1"/>
  <c r="N222" i="1"/>
  <c r="V222" i="1"/>
  <c r="G222" i="1"/>
  <c r="W222" i="1"/>
  <c r="N374" i="1"/>
  <c r="R373" i="1"/>
  <c r="K81" i="1"/>
  <c r="J222" i="1"/>
  <c r="Q139" i="1"/>
  <c r="AB62" i="1"/>
  <c r="AB82" i="1"/>
  <c r="Z147" i="1"/>
  <c r="E399" i="1"/>
  <c r="U399" i="1"/>
  <c r="S81" i="1"/>
  <c r="S374" i="1"/>
  <c r="S373" i="1" s="1"/>
  <c r="X23" i="1"/>
  <c r="D96" i="1"/>
  <c r="L96" i="1"/>
  <c r="T96" i="1"/>
  <c r="AB236" i="1"/>
  <c r="AB377" i="1"/>
  <c r="N399" i="1"/>
  <c r="Z133" i="1"/>
  <c r="Z124" i="1" s="1"/>
  <c r="X374" i="1"/>
  <c r="X373" i="1" s="1"/>
  <c r="AA87" i="1"/>
  <c r="AA89" i="1"/>
  <c r="D81" i="1"/>
  <c r="AA95" i="1"/>
  <c r="L81" i="1"/>
  <c r="P81" i="1"/>
  <c r="T81" i="1"/>
  <c r="E167" i="1"/>
  <c r="E242" i="1" s="1"/>
  <c r="E250" i="1" s="1"/>
  <c r="E252" i="1" s="1"/>
  <c r="I167" i="1"/>
  <c r="I305" i="1" s="1"/>
  <c r="U167" i="1"/>
  <c r="U242" i="1" s="1"/>
  <c r="U250" i="1" s="1"/>
  <c r="U252" i="1" s="1"/>
  <c r="AB211" i="1"/>
  <c r="H210" i="1"/>
  <c r="G374" i="1"/>
  <c r="G373" i="1" s="1"/>
  <c r="N373" i="1"/>
  <c r="E376" i="1"/>
  <c r="E375" i="1" s="1"/>
  <c r="E374" i="1" s="1"/>
  <c r="E373" i="1" s="1"/>
  <c r="Q376" i="1"/>
  <c r="Q375" i="1" s="1"/>
  <c r="U376" i="1"/>
  <c r="U375" i="1" s="1"/>
  <c r="Y376" i="1"/>
  <c r="Y375" i="1" s="1"/>
  <c r="J373" i="1"/>
  <c r="Z373" i="1"/>
  <c r="AB400" i="1"/>
  <c r="AB414" i="1"/>
  <c r="Z32" i="1"/>
  <c r="Z313" i="1" s="1"/>
  <c r="AB107" i="1"/>
  <c r="J167" i="1"/>
  <c r="J305" i="1" s="1"/>
  <c r="N167" i="1"/>
  <c r="N305" i="1" s="1"/>
  <c r="R167" i="1"/>
  <c r="R305" i="1" s="1"/>
  <c r="Z167" i="1"/>
  <c r="Y139" i="1"/>
  <c r="X89" i="1"/>
  <c r="Z31" i="1"/>
  <c r="Z89" i="1" s="1"/>
  <c r="AB115" i="1"/>
  <c r="G139" i="1"/>
  <c r="K139" i="1"/>
  <c r="P139" i="1"/>
  <c r="P155" i="1" s="1"/>
  <c r="P158" i="1" s="1"/>
  <c r="T139" i="1"/>
  <c r="T155" i="1" s="1"/>
  <c r="X145" i="1"/>
  <c r="AB342" i="1"/>
  <c r="Z341" i="1"/>
  <c r="AB341" i="1" s="1"/>
  <c r="W374" i="1"/>
  <c r="W373" i="1" s="1"/>
  <c r="T399" i="1"/>
  <c r="T374" i="1" s="1"/>
  <c r="T373" i="1" s="1"/>
  <c r="AA39" i="1"/>
  <c r="AB70" i="1"/>
  <c r="E81" i="1"/>
  <c r="I81" i="1"/>
  <c r="M81" i="1"/>
  <c r="Q81" i="1"/>
  <c r="U81" i="1"/>
  <c r="Y81" i="1"/>
  <c r="K96" i="1"/>
  <c r="X148" i="1"/>
  <c r="X124" i="1"/>
  <c r="AB132" i="1"/>
  <c r="F139" i="1"/>
  <c r="J139" i="1"/>
  <c r="AA148" i="1"/>
  <c r="G306" i="1"/>
  <c r="K306" i="1"/>
  <c r="O306" i="1"/>
  <c r="S306" i="1"/>
  <c r="W306" i="1"/>
  <c r="K167" i="1"/>
  <c r="K242" i="1" s="1"/>
  <c r="K250" i="1" s="1"/>
  <c r="K252" i="1" s="1"/>
  <c r="O167" i="1"/>
  <c r="O305" i="1" s="1"/>
  <c r="S167" i="1"/>
  <c r="W167" i="1"/>
  <c r="W305" i="1" s="1"/>
  <c r="AB187" i="1"/>
  <c r="AA229" i="1"/>
  <c r="P222" i="1"/>
  <c r="X222" i="1"/>
  <c r="X346" i="1"/>
  <c r="F376" i="1"/>
  <c r="F375" i="1" s="1"/>
  <c r="F374" i="1" s="1"/>
  <c r="F373" i="1" s="1"/>
  <c r="V376" i="1"/>
  <c r="V375" i="1" s="1"/>
  <c r="V374" i="1" s="1"/>
  <c r="V373" i="1" s="1"/>
  <c r="AB394" i="1"/>
  <c r="D399" i="1"/>
  <c r="D374" i="1" s="1"/>
  <c r="D373" i="1" s="1"/>
  <c r="AB401" i="1"/>
  <c r="AB436" i="1"/>
  <c r="AA401" i="1"/>
  <c r="Z29" i="1"/>
  <c r="AB311" i="1" s="1"/>
  <c r="AB37" i="1"/>
  <c r="AA62" i="1"/>
  <c r="AA73" i="1"/>
  <c r="F81" i="1"/>
  <c r="J81" i="1"/>
  <c r="N81" i="1"/>
  <c r="R81" i="1"/>
  <c r="V81" i="1"/>
  <c r="AA97" i="1"/>
  <c r="AB104" i="1"/>
  <c r="AB108" i="1"/>
  <c r="AB110" i="1"/>
  <c r="Z118" i="1"/>
  <c r="AA140" i="1"/>
  <c r="O139" i="1"/>
  <c r="S139" i="1"/>
  <c r="E139" i="1"/>
  <c r="I139" i="1"/>
  <c r="AB181" i="1"/>
  <c r="AB224" i="1"/>
  <c r="AA246" i="1"/>
  <c r="AA341" i="1"/>
  <c r="AB384" i="1"/>
  <c r="I399" i="1"/>
  <c r="I374" i="1" s="1"/>
  <c r="I373" i="1" s="1"/>
  <c r="Y399" i="1"/>
  <c r="AB415" i="1"/>
  <c r="L399" i="1"/>
  <c r="L374" i="1" s="1"/>
  <c r="L373" i="1" s="1"/>
  <c r="P374" i="1"/>
  <c r="P373" i="1" s="1"/>
  <c r="AB431" i="1"/>
  <c r="W242" i="1"/>
  <c r="W250" i="1" s="1"/>
  <c r="W252" i="1" s="1"/>
  <c r="AA125" i="1"/>
  <c r="H124" i="1"/>
  <c r="G305" i="1"/>
  <c r="G242" i="1"/>
  <c r="G250" i="1" s="1"/>
  <c r="G252" i="1" s="1"/>
  <c r="O242" i="1"/>
  <c r="O250" i="1" s="1"/>
  <c r="O252" i="1" s="1"/>
  <c r="AA181" i="1"/>
  <c r="H81" i="1"/>
  <c r="AA82" i="1"/>
  <c r="X87" i="1"/>
  <c r="L155" i="1"/>
  <c r="AA154" i="1"/>
  <c r="D306" i="1"/>
  <c r="D167" i="1"/>
  <c r="H306" i="1"/>
  <c r="AA168" i="1"/>
  <c r="H167" i="1"/>
  <c r="L306" i="1"/>
  <c r="L167" i="1"/>
  <c r="P306" i="1"/>
  <c r="P167" i="1"/>
  <c r="T306" i="1"/>
  <c r="T167" i="1"/>
  <c r="X306" i="1"/>
  <c r="X167" i="1"/>
  <c r="AA307" i="1"/>
  <c r="AA309" i="1"/>
  <c r="AA203" i="1"/>
  <c r="AB203" i="1"/>
  <c r="Q242" i="1"/>
  <c r="Q250" i="1" s="1"/>
  <c r="Q252" i="1" s="1"/>
  <c r="AB39" i="1"/>
  <c r="V242" i="1"/>
  <c r="V250" i="1" s="1"/>
  <c r="V252" i="1" s="1"/>
  <c r="V305" i="1"/>
  <c r="S305" i="1"/>
  <c r="S242" i="1"/>
  <c r="S250" i="1" s="1"/>
  <c r="S252" i="1" s="1"/>
  <c r="H55" i="1"/>
  <c r="AA56" i="1"/>
  <c r="AA90" i="1"/>
  <c r="F96" i="1"/>
  <c r="J96" i="1"/>
  <c r="N96" i="1"/>
  <c r="R96" i="1"/>
  <c r="V96" i="1"/>
  <c r="Z96" i="1"/>
  <c r="AB106" i="1"/>
  <c r="Z145" i="1"/>
  <c r="AB145" i="1" s="1"/>
  <c r="AB130" i="1"/>
  <c r="N139" i="1"/>
  <c r="R139" i="1"/>
  <c r="V139" i="1"/>
  <c r="D139" i="1"/>
  <c r="AA145" i="1"/>
  <c r="H139" i="1"/>
  <c r="M139" i="1"/>
  <c r="L158" i="1"/>
  <c r="AB185" i="1"/>
  <c r="AB210" i="1"/>
  <c r="AB24" i="1"/>
  <c r="AB95" i="1"/>
  <c r="M305" i="1"/>
  <c r="M242" i="1"/>
  <c r="M250" i="1" s="1"/>
  <c r="M252" i="1" s="1"/>
  <c r="AB306" i="1"/>
  <c r="H23" i="1"/>
  <c r="X311" i="1"/>
  <c r="X350" i="1"/>
  <c r="H38" i="1"/>
  <c r="X90" i="1"/>
  <c r="AB105" i="1"/>
  <c r="AA110" i="1"/>
  <c r="H109" i="1"/>
  <c r="AB125" i="1"/>
  <c r="AB138" i="1"/>
  <c r="AA147" i="1"/>
  <c r="AB147" i="1"/>
  <c r="T158" i="1"/>
  <c r="T154" i="1" s="1"/>
  <c r="F242" i="1"/>
  <c r="F250" i="1" s="1"/>
  <c r="F252" i="1" s="1"/>
  <c r="F305" i="1"/>
  <c r="N242" i="1"/>
  <c r="N250" i="1" s="1"/>
  <c r="N252" i="1" s="1"/>
  <c r="AA211" i="1"/>
  <c r="Q374" i="1"/>
  <c r="Q373" i="1" s="1"/>
  <c r="U374" i="1"/>
  <c r="U373" i="1" s="1"/>
  <c r="X103" i="1"/>
  <c r="AB117" i="1"/>
  <c r="AB118" i="1"/>
  <c r="AA153" i="1"/>
  <c r="Y305" i="1"/>
  <c r="E306" i="1"/>
  <c r="I306" i="1"/>
  <c r="M306" i="1"/>
  <c r="Q306" i="1"/>
  <c r="U306" i="1"/>
  <c r="Y306" i="1"/>
  <c r="H222" i="1"/>
  <c r="I242" i="1"/>
  <c r="I250" i="1" s="1"/>
  <c r="I252" i="1" s="1"/>
  <c r="Y242" i="1"/>
  <c r="Y250" i="1" s="1"/>
  <c r="Y252" i="1" s="1"/>
  <c r="AB243" i="1"/>
  <c r="O374" i="1"/>
  <c r="O373" i="1" s="1"/>
  <c r="E305" i="1"/>
  <c r="J242" i="1"/>
  <c r="J250" i="1" s="1"/>
  <c r="J252" i="1" s="1"/>
  <c r="U305" i="1"/>
  <c r="Z242" i="1"/>
  <c r="Z250" i="1" s="1"/>
  <c r="Z252" i="1" s="1"/>
  <c r="F306" i="1"/>
  <c r="J306" i="1"/>
  <c r="N306" i="1"/>
  <c r="R306" i="1"/>
  <c r="V306" i="1"/>
  <c r="Z306" i="1"/>
  <c r="AA308" i="1"/>
  <c r="AA311" i="1"/>
  <c r="AA313" i="1"/>
  <c r="AA185" i="1"/>
  <c r="AA187" i="1"/>
  <c r="AA210" i="1"/>
  <c r="AA236" i="1"/>
  <c r="H235" i="1"/>
  <c r="Z346" i="1"/>
  <c r="AA224" i="1"/>
  <c r="AB352" i="1"/>
  <c r="AB354" i="1"/>
  <c r="AA384" i="1"/>
  <c r="AA394" i="1"/>
  <c r="K400" i="1"/>
  <c r="K399" i="1" s="1"/>
  <c r="K374" i="1" s="1"/>
  <c r="K373" i="1" s="1"/>
  <c r="AA415" i="1"/>
  <c r="AA377" i="1"/>
  <c r="H376" i="1"/>
  <c r="AA414" i="1"/>
  <c r="AA431" i="1"/>
  <c r="AA436" i="1"/>
  <c r="Z350" i="1" l="1"/>
  <c r="AB350" i="1" s="1"/>
  <c r="K305" i="1"/>
  <c r="AB89" i="1"/>
  <c r="AA400" i="1"/>
  <c r="AB313" i="1"/>
  <c r="AB31" i="1"/>
  <c r="X96" i="1"/>
  <c r="AB96" i="1" s="1"/>
  <c r="R242" i="1"/>
  <c r="R250" i="1" s="1"/>
  <c r="R252" i="1" s="1"/>
  <c r="AB29" i="1"/>
  <c r="Z87" i="1"/>
  <c r="AB87" i="1" s="1"/>
  <c r="AA399" i="1"/>
  <c r="AA306" i="1"/>
  <c r="AB399" i="1"/>
  <c r="AB90" i="1"/>
  <c r="Z311" i="1"/>
  <c r="AB32" i="1"/>
  <c r="Y374" i="1"/>
  <c r="Y373" i="1" s="1"/>
  <c r="Z148" i="1"/>
  <c r="AB148" i="1" s="1"/>
  <c r="AB133" i="1"/>
  <c r="Z90" i="1"/>
  <c r="Z23" i="1"/>
  <c r="Z305" i="1" s="1"/>
  <c r="AB235" i="1"/>
  <c r="AA235" i="1"/>
  <c r="R155" i="1"/>
  <c r="AA96" i="1"/>
  <c r="X305" i="1"/>
  <c r="X242" i="1"/>
  <c r="X250" i="1" s="1"/>
  <c r="X252" i="1" s="1"/>
  <c r="P305" i="1"/>
  <c r="P242" i="1"/>
  <c r="P250" i="1" s="1"/>
  <c r="P252" i="1" s="1"/>
  <c r="H305" i="1"/>
  <c r="H242" i="1"/>
  <c r="AB167" i="1"/>
  <c r="AB305" i="1" s="1"/>
  <c r="AA167" i="1"/>
  <c r="AA305" i="1" s="1"/>
  <c r="AB376" i="1"/>
  <c r="H375" i="1"/>
  <c r="AA376" i="1"/>
  <c r="AA109" i="1"/>
  <c r="H160" i="1"/>
  <c r="AB23" i="1"/>
  <c r="AA23" i="1"/>
  <c r="N155" i="1"/>
  <c r="N158" i="1" s="1"/>
  <c r="L154" i="1"/>
  <c r="X81" i="1"/>
  <c r="AB124" i="1"/>
  <c r="AA124" i="1"/>
  <c r="AA222" i="1"/>
  <c r="AB222" i="1"/>
  <c r="AB38" i="1"/>
  <c r="AA38" i="1"/>
  <c r="AA139" i="1"/>
  <c r="T305" i="1"/>
  <c r="T242" i="1"/>
  <c r="T250" i="1" s="1"/>
  <c r="T252" i="1" s="1"/>
  <c r="L305" i="1"/>
  <c r="L242" i="1"/>
  <c r="L250" i="1" s="1"/>
  <c r="L252" i="1" s="1"/>
  <c r="V155" i="1"/>
  <c r="V158" i="1"/>
  <c r="H53" i="1"/>
  <c r="AB55" i="1"/>
  <c r="AA55" i="1"/>
  <c r="D305" i="1"/>
  <c r="D242" i="1"/>
  <c r="D250" i="1" s="1"/>
  <c r="D252" i="1" s="1"/>
  <c r="AB103" i="1"/>
  <c r="AA81" i="1"/>
  <c r="P154" i="1"/>
  <c r="X123" i="1" l="1"/>
  <c r="X153" i="1" s="1"/>
  <c r="Z81" i="1"/>
  <c r="N154" i="1"/>
  <c r="AB53" i="1"/>
  <c r="AA53" i="1"/>
  <c r="V154" i="1"/>
  <c r="AA160" i="1"/>
  <c r="H165" i="1"/>
  <c r="AB375" i="1"/>
  <c r="AA375" i="1"/>
  <c r="H374" i="1"/>
  <c r="AB242" i="1"/>
  <c r="AA242" i="1"/>
  <c r="H250" i="1"/>
  <c r="R158" i="1"/>
  <c r="Z123" i="1" l="1"/>
  <c r="AB81" i="1"/>
  <c r="X109" i="1"/>
  <c r="X160" i="1" s="1"/>
  <c r="X139" i="1"/>
  <c r="R154" i="1"/>
  <c r="AB374" i="1"/>
  <c r="H373" i="1"/>
  <c r="AA374" i="1"/>
  <c r="H252" i="1"/>
  <c r="AA250" i="1"/>
  <c r="AB250" i="1"/>
  <c r="Z153" i="1" l="1"/>
  <c r="Z109" i="1"/>
  <c r="Z160" i="1" s="1"/>
  <c r="Z165" i="1" s="1"/>
  <c r="AB123" i="1"/>
  <c r="AB109" i="1"/>
  <c r="X155" i="1"/>
  <c r="X165" i="1"/>
  <c r="AA373" i="1"/>
  <c r="AB373" i="1"/>
  <c r="Z139" i="1" l="1"/>
  <c r="AB153" i="1"/>
  <c r="AB160" i="1"/>
  <c r="X158" i="1"/>
  <c r="Z155" i="1" l="1"/>
  <c r="AB139" i="1"/>
  <c r="X154" i="1"/>
  <c r="Z158" i="1" l="1"/>
  <c r="AB158" i="1" s="1"/>
  <c r="AB155" i="1"/>
  <c r="Z154" i="1" l="1"/>
  <c r="AB154" i="1" s="1"/>
</calcChain>
</file>

<file path=xl/sharedStrings.xml><?xml version="1.0" encoding="utf-8"?>
<sst xmlns="http://schemas.openxmlformats.org/spreadsheetml/2006/main" count="4312" uniqueCount="711">
  <si>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</si>
  <si>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</si>
  <si>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</si>
  <si>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</si>
  <si>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</si>
  <si>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</si>
  <si>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 xml:space="preserve"> Год раскрытия (предоставления) информации: 2019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</si>
  <si>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21.12.2018 № 26@ "Об утверждении изменений, вносимых в инвестиционную программу ПАО "МРСК Северо-Запада", утвержденную приказом Минэнерго России от 30.11.2015 № 906" с изменениями, внесенными приказом Минэнерго России от 16.12.2016 № 1333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</si>
  <si>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</si>
  <si>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</si>
  <si>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</si>
  <si>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</si>
  <si>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</si>
  <si>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</si>
  <si>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</si>
  <si>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</si>
  <si>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</si>
  <si>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</si>
  <si>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</si>
  <si>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</si>
  <si>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</si>
  <si>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</si>
  <si>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</si>
  <si>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</si>
  <si>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</si>
  <si>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</si>
  <si>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</si>
  <si>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</si>
  <si>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</si>
  <si>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</si>
  <si>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</si>
  <si>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</si>
  <si>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</si>
  <si>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</si>
  <si>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</si>
  <si>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</si>
  <si>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</si>
  <si>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</si>
  <si>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</si>
  <si>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</si>
  <si>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</si>
  <si>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</si>
  <si>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</si>
  <si>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</si>
  <si>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</si>
  <si>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</si>
  <si>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</si>
  <si>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</si>
  <si>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</si>
  <si>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</si>
  <si>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</si>
  <si>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</si>
  <si>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</si>
  <si>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</si>
  <si>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</si>
  <si>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</si>
  <si>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</si>
  <si>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</si>
  <si>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</si>
  <si>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</si>
  <si>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</si>
  <si>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</si>
  <si>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</si>
  <si>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</si>
  <si>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</si>
  <si>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</si>
  <si>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</si>
  <si>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</si>
  <si>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</si>
  <si>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</si>
  <si>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</si>
  <si>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</si>
  <si>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</si>
  <si>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</si>
  <si>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</si>
  <si>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</si>
  <si>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</si>
  <si>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</si>
  <si>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</si>
  <si>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</si>
  <si>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</si>
  <si>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</si>
  <si>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</si>
  <si>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</si>
  <si>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</si>
  <si>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</si>
  <si>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</si>
  <si>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</si>
  <si>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</si>
  <si>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</si>
  <si>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</si>
  <si>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</si>
  <si>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</si>
  <si>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</si>
  <si>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</si>
  <si>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</si>
  <si>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</si>
  <si>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</si>
  <si>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</si>
  <si>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</si>
  <si>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</si>
  <si>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</si>
  <si>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</si>
  <si>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</si>
  <si>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</si>
  <si>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</si>
  <si>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</si>
  <si>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</si>
  <si>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</si>
  <si>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</si>
  <si>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</si>
  <si>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</si>
  <si>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</si>
  <si>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</si>
  <si>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</si>
  <si>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</si>
  <si>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</si>
  <si>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</si>
  <si>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</si>
  <si>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</si>
  <si>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</si>
  <si>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</si>
  <si>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</si>
  <si>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</si>
  <si>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</si>
  <si>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</si>
  <si>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</si>
  <si>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</si>
  <si>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</si>
  <si>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</si>
  <si>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</si>
  <si>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</si>
  <si>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</si>
  <si>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</si>
  <si>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</si>
  <si>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</si>
  <si>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</si>
  <si>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</si>
  <si>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</si>
  <si>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</si>
  <si>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</si>
  <si>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</si>
  <si>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</si>
  <si>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</si>
  <si>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</si>
  <si>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</si>
  <si>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</si>
  <si>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</si>
  <si>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</si>
  <si>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</si>
  <si>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</si>
  <si>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</si>
  <si>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</si>
  <si>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</si>
  <si>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</si>
  <si>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</si>
  <si>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</si>
  <si>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</si>
  <si>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</si>
  <si>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</si>
  <si>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</si>
  <si>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</si>
  <si>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</si>
  <si>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</si>
  <si>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</si>
  <si>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</si>
  <si>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</si>
  <si>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</si>
  <si>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</si>
  <si>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</si>
  <si>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</si>
  <si>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</si>
  <si>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</si>
  <si>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</si>
  <si>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</si>
  <si>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</si>
  <si>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</si>
  <si>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</si>
  <si>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</si>
  <si>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</si>
  <si>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</si>
  <si>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</si>
  <si>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</si>
  <si>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</si>
  <si>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</si>
  <si>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</si>
  <si>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</si>
  <si>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</si>
  <si>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</si>
  <si>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</si>
  <si>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</si>
  <si>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</si>
  <si>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</si>
  <si>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</si>
  <si>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</si>
  <si>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</si>
  <si>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</si>
  <si>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</si>
  <si>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</si>
  <si>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</si>
  <si>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</si>
  <si>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</si>
  <si>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</si>
  <si>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</si>
  <si>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</si>
  <si>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</si>
  <si>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</si>
  <si>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</si>
  <si>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</si>
  <si>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</si>
  <si>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</si>
  <si>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</si>
  <si>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</si>
  <si>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</si>
  <si>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</si>
  <si>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</si>
  <si>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</si>
  <si>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</si>
  <si>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</si>
  <si>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</si>
  <si>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</si>
  <si>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</si>
  <si>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</si>
  <si>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</si>
  <si>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</si>
  <si>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</si>
  <si>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</si>
  <si>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</si>
  <si>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</si>
  <si>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</si>
  <si>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</si>
  <si>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</si>
  <si>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</si>
  <si>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</si>
  <si>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</si>
  <si>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</si>
  <si>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</si>
  <si>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</si>
  <si>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</si>
  <si>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</si>
  <si>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</si>
  <si>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</si>
  <si>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</si>
  <si>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</si>
  <si>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</si>
  <si>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</si>
  <si>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</si>
  <si>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</si>
  <si>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</si>
  <si>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</si>
  <si>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</si>
  <si>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</si>
  <si>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</si>
  <si>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</si>
  <si>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</si>
  <si>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</si>
  <si>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</si>
  <si>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</si>
  <si>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</si>
  <si>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</si>
  <si>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</si>
  <si>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</si>
  <si>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</si>
  <si>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</si>
  <si>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</si>
  <si>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</si>
  <si>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</si>
  <si>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</si>
  <si>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</si>
  <si>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</si>
  <si>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</si>
  <si>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</si>
  <si>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</si>
  <si>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</si>
  <si>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</si>
  <si>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</si>
  <si>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</si>
  <si>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</si>
  <si>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</si>
  <si>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</si>
  <si>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</si>
  <si>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</si>
  <si>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</si>
  <si>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</si>
  <si>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</si>
  <si>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</si>
  <si>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</si>
  <si>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</si>
  <si>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</si>
  <si>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</si>
  <si>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</si>
  <si>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</si>
  <si>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</si>
  <si>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</si>
  <si>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</si>
  <si>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</si>
  <si>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</si>
  <si>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</si>
  <si>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</si>
  <si>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</si>
  <si>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</si>
  <si>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</si>
  <si>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</si>
  <si>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</si>
  <si>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</si>
  <si>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</si>
  <si>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</si>
  <si>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</si>
  <si>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</si>
  <si>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</si>
  <si>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</si>
  <si>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</si>
  <si>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</si>
  <si>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</si>
  <si>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</si>
  <si>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</si>
  <si>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</si>
  <si>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</si>
  <si>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</si>
  <si>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</si>
  <si>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</si>
  <si>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</si>
  <si>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</si>
  <si>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</si>
  <si>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</si>
  <si>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</si>
  <si>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</si>
  <si>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</si>
  <si>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</si>
  <si>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</si>
  <si>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</si>
  <si>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</si>
  <si>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</si>
  <si>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</si>
  <si>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</si>
  <si>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</si>
  <si>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</si>
  <si>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</si>
  <si>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</si>
  <si>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</si>
  <si>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</si>
  <si>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</si>
  <si>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</si>
  <si>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</si>
  <si>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</si>
  <si>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</si>
  <si>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</si>
  <si>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</si>
  <si>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</si>
  <si>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</si>
  <si>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</si>
  <si>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</si>
  <si>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</si>
  <si>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</si>
  <si>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</si>
  <si>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</si>
  <si>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</si>
  <si>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</si>
  <si>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</si>
  <si>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</si>
  <si>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</si>
  <si>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</si>
  <si>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</si>
  <si>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</si>
  <si>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</si>
  <si>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</si>
  <si>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</si>
  <si>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</si>
  <si>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</si>
  <si>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</si>
  <si>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</si>
  <si>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</si>
  <si>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</si>
  <si>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</si>
  <si>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</si>
  <si>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</si>
  <si>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</si>
  <si>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</si>
  <si>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</si>
  <si>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</si>
  <si>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</si>
  <si>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</si>
  <si>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</si>
  <si>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</si>
  <si>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</si>
  <si>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</si>
  <si>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</si>
  <si>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</si>
  <si>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</si>
  <si>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</si>
  <si>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</si>
  <si>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</si>
  <si>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</si>
  <si>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</si>
  <si>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</si>
  <si>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</si>
  <si>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</si>
  <si>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</si>
  <si>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</si>
  <si>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</si>
  <si>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</si>
  <si>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</si>
  <si>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</si>
  <si>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</si>
  <si>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</si>
  <si>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</si>
  <si>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</si>
  <si>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</si>
  <si>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</si>
  <si>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</si>
  <si>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</si>
  <si>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</si>
  <si>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</si>
  <si>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</si>
  <si>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</si>
  <si>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</si>
  <si>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</si>
  <si>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</si>
  <si>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</si>
  <si>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</si>
  <si>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</si>
  <si>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</si>
  <si>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</si>
  <si>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</si>
  <si>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</si>
  <si>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</si>
  <si>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</si>
  <si>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</si>
  <si>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</si>
  <si>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</si>
  <si>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</si>
  <si>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</si>
  <si>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</si>
  <si>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</si>
  <si>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</si>
  <si>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</si>
  <si>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</si>
  <si>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</si>
  <si>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</si>
  <si>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</si>
  <si>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</si>
  <si>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</si>
  <si>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</si>
  <si>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</si>
  <si>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</si>
  <si>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</si>
  <si>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</si>
  <si>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</si>
  <si>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</si>
  <si>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</si>
  <si>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</si>
  <si>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</si>
  <si>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</si>
  <si>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</si>
  <si>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</si>
  <si>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</si>
  <si>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</si>
  <si>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</si>
  <si>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</si>
  <si>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</si>
  <si>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</si>
  <si>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</si>
  <si>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</si>
  <si>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</si>
  <si>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</si>
  <si>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</si>
  <si>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</si>
  <si>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</si>
  <si>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</si>
  <si>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</si>
  <si>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</si>
  <si>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</si>
  <si>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</si>
  <si>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</si>
  <si>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</si>
  <si>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</si>
  <si>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</si>
  <si>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</si>
  <si>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</si>
  <si>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</si>
  <si>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</si>
  <si>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</si>
  <si>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</si>
  <si>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</si>
  <si>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</si>
  <si>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</si>
  <si>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</si>
  <si>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</si>
  <si>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</si>
  <si>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</si>
  <si>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</si>
  <si>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</si>
  <si>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</si>
  <si>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</si>
  <si>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</si>
  <si>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</si>
  <si>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</si>
  <si>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</si>
  <si>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</si>
  <si>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</si>
  <si>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</si>
  <si>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</si>
  <si>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</si>
  <si>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</si>
  <si>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</si>
  <si>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</si>
  <si>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</si>
  <si>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</si>
  <si>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</si>
  <si>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</si>
  <si>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</si>
  <si>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</si>
  <si>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</si>
  <si>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</si>
  <si>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</si>
  <si>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</si>
  <si>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</si>
  <si>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</si>
  <si>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</si>
  <si>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</si>
  <si>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</si>
  <si>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</si>
  <si>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</si>
  <si>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</si>
  <si>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</si>
  <si>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</si>
  <si>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</si>
  <si>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</si>
  <si>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</si>
  <si>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</si>
  <si>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</si>
  <si>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</si>
  <si>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</si>
  <si>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</si>
  <si>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</si>
  <si>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</si>
  <si>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</si>
  <si>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</si>
  <si>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</si>
  <si>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</si>
  <si>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</si>
  <si>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</si>
  <si>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</si>
  <si>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</si>
  <si>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</si>
  <si>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</si>
  <si>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</si>
  <si>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</si>
  <si>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</si>
  <si>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</si>
  <si>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</si>
  <si>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</si>
  <si>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</si>
  <si>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</si>
  <si>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</si>
  <si>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</si>
  <si>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</si>
  <si>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</si>
  <si>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</si>
  <si>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</si>
  <si>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</si>
  <si>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</si>
  <si>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</si>
  <si>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</si>
  <si>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</si>
  <si>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</si>
  <si>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</si>
  <si>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</si>
  <si>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</si>
  <si>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</si>
  <si>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</si>
  <si>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</si>
  <si>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</si>
  <si>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</si>
  <si>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</si>
  <si>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</si>
  <si>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</si>
  <si>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</si>
  <si>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</si>
  <si>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</si>
  <si>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</si>
  <si>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</si>
  <si>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</si>
  <si>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</si>
  <si>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</si>
  <si>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</si>
  <si>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</si>
  <si>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</si>
  <si>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</si>
  <si>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</si>
  <si>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</si>
  <si>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</si>
  <si>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</si>
  <si>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</si>
  <si>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</si>
  <si>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</si>
  <si>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</si>
  <si>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</si>
  <si>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</si>
  <si>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</si>
  <si>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</si>
  <si>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</si>
  <si>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</si>
  <si>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</si>
  <si>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</si>
  <si>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</si>
  <si>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</si>
  <si>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</si>
  <si>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</si>
  <si>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</si>
  <si>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</si>
  <si>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</si>
  <si>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</si>
  <si>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</si>
  <si>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</si>
  <si>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</si>
  <si>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</si>
  <si>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</si>
  <si>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</si>
  <si>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</si>
  <si>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</si>
  <si>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</si>
  <si>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</si>
  <si>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</si>
  <si>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</si>
  <si>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</si>
  <si>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</si>
  <si>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</si>
  <si>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</si>
  <si>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</si>
  <si>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</si>
  <si>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</si>
  <si>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</si>
  <si>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</si>
  <si>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</si>
  <si>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</si>
  <si>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</si>
  <si>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</si>
  <si>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</si>
  <si>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</si>
  <si>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</si>
  <si>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</si>
  <si>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</si>
  <si>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</si>
  <si>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</si>
  <si>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</si>
  <si>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</si>
  <si>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</si>
  <si>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</si>
  <si>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</si>
  <si>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</si>
  <si>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</si>
  <si>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</si>
  <si>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</si>
  <si>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</si>
  <si>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</si>
  <si>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</si>
  <si>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</si>
  <si>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</si>
  <si>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</si>
  <si>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</si>
  <si>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</si>
  <si>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</si>
  <si>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</si>
  <si>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</si>
  <si>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</si>
  <si>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</si>
  <si>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</si>
  <si>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</si>
  <si>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</si>
  <si>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</si>
  <si>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</si>
  <si>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</si>
  <si>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</si>
  <si>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</si>
  <si>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</si>
  <si>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</si>
  <si>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</si>
  <si>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</si>
  <si>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</si>
  <si>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</si>
  <si>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</si>
  <si>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</si>
  <si>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</si>
  <si>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</si>
  <si>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</si>
  <si>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</si>
  <si>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</si>
  <si>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</si>
  <si>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</si>
  <si>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</si>
  <si>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</si>
  <si>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</si>
  <si>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</si>
  <si>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</si>
  <si>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</si>
  <si>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</si>
  <si>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</si>
  <si>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</si>
  <si>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</si>
  <si>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</si>
  <si>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</si>
  <si>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</si>
  <si>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</si>
  <si>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</si>
  <si>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</si>
  <si>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</si>
  <si>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</si>
  <si>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</si>
  <si>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</si>
  <si>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Карельского филиала Публичного акционерного общества "Межрегиональная распределительная сетевая компания Северо-Запада"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</si>
</sst>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#,##0.0"/>
    <numFmt numFmtId="166" formatCode="#,##0.0_ ;\-#,##0.0\ "/>
    <numFmt numFmtId="167" formatCode="0.0%"/>
    <numFmt numFmtId="168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vertical="center"/>
    </xf>
    <xf numFmtId="3" fontId="4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10" fillId="0" borderId="0" xfId="1" applyFont="1" applyFill="1"/>
    <xf numFmtId="0" fontId="12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2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8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1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horizontal="center" vertical="center" wrapText="1"/>
    </xf>
    <xf numFmtId="168" fontId="13" fillId="0" borderId="1" xfId="1" applyNumberFormat="1" applyFont="1" applyFill="1" applyBorder="1" applyAlignment="1">
      <alignment horizontal="center" vertical="center" wrapText="1"/>
    </xf>
    <xf numFmtId="168" fontId="14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49" fontId="17" fillId="0" borderId="3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0" fontId="13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9" fillId="0" borderId="0" xfId="1" applyFont="1" applyFill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168" fontId="13" fillId="0" borderId="1" xfId="1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B459"/>
  <sheetViews>
    <sheetView tabSelected="1" zoomScale="70" zoomScaleNormal="70" zoomScaleSheetLayoutView="70" workbookViewId="0">
      <selection activeCell="S14" sqref="S14"/>
    </sheetView>
  </sheetViews>
  <sheetFormatPr defaultColWidth="10.28515625" defaultRowHeight="15.75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/>
    <col min="5" max="5" width="13.42578125" style="4" customWidth="1"/>
    <col min="6" max="7" width="13.42578125" style="5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42578125" style="6" customWidth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8" width="13.42578125" style="9" customWidth="1"/>
    <col min="29" max="16384" width="10.28515625" style="6"/>
  </cols>
  <sheetData>
    <row r="1" spans="1:28" ht="15.75" customHeight="1" x14ac:dyDescent="0.25">
      <c r="Z1" s="8" t="s">
        <v>0</v>
      </c>
    </row>
    <row r="2" spans="1:28" ht="15.75" customHeight="1" x14ac:dyDescent="0.25">
      <c r="Z2" s="8" t="s">
        <v>1</v>
      </c>
    </row>
    <row r="3" spans="1:28" ht="15.75" customHeight="1" x14ac:dyDescent="0.25">
      <c r="Z3" s="8" t="s">
        <v>2</v>
      </c>
    </row>
    <row r="4" spans="1:28" ht="15.75" customHeight="1" x14ac:dyDescent="0.25">
      <c r="AB4" s="10"/>
    </row>
    <row r="5" spans="1:28" ht="15.75" customHeight="1" x14ac:dyDescent="0.25">
      <c r="AB5" s="10"/>
    </row>
    <row r="6" spans="1:28" ht="15.75" customHeight="1" x14ac:dyDescent="0.25">
      <c r="A6" s="79" t="s">
        <v>3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</row>
    <row r="7" spans="1:28" ht="15.75" customHeight="1" x14ac:dyDescent="0.25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</row>
    <row r="8" spans="1:28" ht="15.75" customHeight="1" x14ac:dyDescent="0.25"/>
    <row r="9" spans="1:28" ht="21.75" customHeight="1" x14ac:dyDescent="0.25">
      <c r="A9" s="11" t="s">
        <v>710</v>
      </c>
      <c r="B9" s="10"/>
      <c r="G9" s="12"/>
      <c r="I9" s="13"/>
      <c r="K9" s="13"/>
      <c r="M9" s="13"/>
      <c r="O9" s="13"/>
      <c r="Q9" s="13"/>
      <c r="S9" s="13"/>
      <c r="U9" s="13"/>
      <c r="W9" s="13"/>
      <c r="Y9" s="13"/>
    </row>
    <row r="10" spans="1:28" ht="15.75" customHeight="1" x14ac:dyDescent="0.25">
      <c r="B10" s="14" t="s">
        <v>4</v>
      </c>
    </row>
    <row r="11" spans="1:28" ht="18.75" customHeight="1" x14ac:dyDescent="0.25">
      <c r="B11" s="15" t="s">
        <v>5</v>
      </c>
      <c r="G11" s="12"/>
      <c r="I11" s="13"/>
      <c r="K11" s="13"/>
      <c r="M11" s="13"/>
      <c r="O11" s="13"/>
      <c r="Q11" s="13"/>
      <c r="S11" s="13"/>
      <c r="U11" s="13"/>
      <c r="W11" s="13"/>
      <c r="Y11" s="13"/>
    </row>
    <row r="12" spans="1:28" ht="15.75" customHeight="1" x14ac:dyDescent="0.25">
      <c r="A12" s="16"/>
      <c r="B12" s="16" t="s">
        <v>6</v>
      </c>
      <c r="G12" s="17"/>
      <c r="I12" s="17"/>
      <c r="K12" s="17"/>
      <c r="M12" s="17"/>
      <c r="O12" s="17"/>
      <c r="Q12" s="17"/>
      <c r="S12" s="17"/>
      <c r="U12" s="17"/>
      <c r="W12" s="17"/>
      <c r="Y12" s="17"/>
    </row>
    <row r="13" spans="1:28" ht="18.75" customHeight="1" x14ac:dyDescent="0.25">
      <c r="B13" s="15"/>
    </row>
    <row r="14" spans="1:28" ht="98.25" customHeight="1" x14ac:dyDescent="0.25">
      <c r="A14" s="81" t="s">
        <v>7</v>
      </c>
      <c r="B14" s="81"/>
      <c r="G14" s="12"/>
      <c r="I14" s="13"/>
      <c r="K14" s="13"/>
      <c r="M14" s="13"/>
      <c r="O14" s="13"/>
      <c r="Q14" s="13"/>
      <c r="S14" s="13"/>
      <c r="U14" s="13"/>
      <c r="W14" s="13"/>
      <c r="Y14" s="13"/>
    </row>
    <row r="15" spans="1:28" ht="15.75" customHeight="1" x14ac:dyDescent="0.25">
      <c r="A15" s="82" t="s">
        <v>8</v>
      </c>
      <c r="B15" s="82"/>
    </row>
    <row r="16" spans="1:28" ht="15.75" customHeight="1" x14ac:dyDescent="0.25">
      <c r="A16" s="6"/>
      <c r="B16" s="6"/>
      <c r="C16" s="18"/>
      <c r="D16" s="6"/>
      <c r="E16" s="6"/>
      <c r="F16" s="6"/>
      <c r="G16" s="7"/>
    </row>
    <row r="17" spans="1:28" ht="6" customHeight="1" x14ac:dyDescent="0.25">
      <c r="A17" s="6"/>
      <c r="B17" s="19"/>
      <c r="C17" s="18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</row>
    <row r="18" spans="1:28" s="21" customFormat="1" ht="18.75" customHeight="1" x14ac:dyDescent="0.25">
      <c r="A18" s="83" t="s">
        <v>9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</row>
    <row r="19" spans="1:28" s="23" customFormat="1" ht="14.25" x14ac:dyDescent="0.2">
      <c r="A19" s="84" t="s">
        <v>10</v>
      </c>
      <c r="B19" s="85" t="s">
        <v>11</v>
      </c>
      <c r="C19" s="84" t="s">
        <v>12</v>
      </c>
      <c r="D19" s="22" t="s">
        <v>13</v>
      </c>
      <c r="E19" s="22" t="s">
        <v>14</v>
      </c>
      <c r="F19" s="22" t="s">
        <v>15</v>
      </c>
      <c r="G19" s="86" t="s">
        <v>16</v>
      </c>
      <c r="H19" s="86"/>
      <c r="I19" s="78" t="s">
        <v>17</v>
      </c>
      <c r="J19" s="78"/>
      <c r="K19" s="86" t="s">
        <v>18</v>
      </c>
      <c r="L19" s="86"/>
      <c r="M19" s="78" t="s">
        <v>19</v>
      </c>
      <c r="N19" s="78"/>
      <c r="O19" s="86" t="s">
        <v>20</v>
      </c>
      <c r="P19" s="86"/>
      <c r="Q19" s="78" t="s">
        <v>21</v>
      </c>
      <c r="R19" s="78"/>
      <c r="S19" s="78" t="s">
        <v>22</v>
      </c>
      <c r="T19" s="78"/>
      <c r="U19" s="78" t="s">
        <v>23</v>
      </c>
      <c r="V19" s="78"/>
      <c r="W19" s="78" t="s">
        <v>24</v>
      </c>
      <c r="X19" s="78"/>
      <c r="Y19" s="78" t="s">
        <v>25</v>
      </c>
      <c r="Z19" s="78"/>
      <c r="AA19" s="78" t="s">
        <v>26</v>
      </c>
      <c r="AB19" s="78"/>
    </row>
    <row r="20" spans="1:28" s="25" customFormat="1" ht="59.25" customHeight="1" x14ac:dyDescent="0.2">
      <c r="A20" s="84"/>
      <c r="B20" s="85"/>
      <c r="C20" s="84"/>
      <c r="D20" s="24" t="s">
        <v>27</v>
      </c>
      <c r="E20" s="24" t="s">
        <v>27</v>
      </c>
      <c r="F20" s="24" t="s">
        <v>27</v>
      </c>
      <c r="G20" s="24" t="s">
        <v>28</v>
      </c>
      <c r="H20" s="24" t="s">
        <v>27</v>
      </c>
      <c r="I20" s="24" t="s">
        <v>28</v>
      </c>
      <c r="J20" s="24" t="s">
        <v>27</v>
      </c>
      <c r="K20" s="24" t="s">
        <v>28</v>
      </c>
      <c r="L20" s="24" t="str">
        <f>J20</f>
        <v>Факт</v>
      </c>
      <c r="M20" s="24" t="s">
        <v>28</v>
      </c>
      <c r="N20" s="24" t="s">
        <v>29</v>
      </c>
      <c r="O20" s="24" t="s">
        <v>28</v>
      </c>
      <c r="P20" s="24" t="s">
        <v>29</v>
      </c>
      <c r="Q20" s="24" t="s">
        <v>28</v>
      </c>
      <c r="R20" s="24" t="s">
        <v>29</v>
      </c>
      <c r="S20" s="24" t="s">
        <v>28</v>
      </c>
      <c r="T20" s="24" t="s">
        <v>29</v>
      </c>
      <c r="U20" s="24" t="s">
        <v>28</v>
      </c>
      <c r="V20" s="24" t="s">
        <v>29</v>
      </c>
      <c r="W20" s="24" t="s">
        <v>28</v>
      </c>
      <c r="X20" s="24" t="s">
        <v>29</v>
      </c>
      <c r="Y20" s="24" t="s">
        <v>28</v>
      </c>
      <c r="Z20" s="24" t="s">
        <v>29</v>
      </c>
      <c r="AA20" s="24" t="s">
        <v>28</v>
      </c>
      <c r="AB20" s="24" t="s">
        <v>29</v>
      </c>
    </row>
    <row r="21" spans="1:28" s="29" customFormat="1" x14ac:dyDescent="0.25">
      <c r="A21" s="26">
        <v>1</v>
      </c>
      <c r="B21" s="27">
        <v>2</v>
      </c>
      <c r="C21" s="28">
        <v>3</v>
      </c>
      <c r="D21" s="27">
        <v>4</v>
      </c>
      <c r="E21" s="27">
        <v>5</v>
      </c>
      <c r="F21" s="26" t="s">
        <v>30</v>
      </c>
      <c r="G21" s="27">
        <v>7</v>
      </c>
      <c r="H21" s="26" t="s">
        <v>31</v>
      </c>
      <c r="I21" s="27">
        <v>9</v>
      </c>
      <c r="J21" s="26" t="s">
        <v>32</v>
      </c>
      <c r="K21" s="27">
        <v>11</v>
      </c>
      <c r="L21" s="26">
        <v>12</v>
      </c>
      <c r="M21" s="27">
        <v>13</v>
      </c>
      <c r="N21" s="26">
        <v>14</v>
      </c>
      <c r="O21" s="27">
        <v>15</v>
      </c>
      <c r="P21" s="26">
        <v>16</v>
      </c>
      <c r="Q21" s="27">
        <v>17</v>
      </c>
      <c r="R21" s="26">
        <v>18</v>
      </c>
      <c r="S21" s="27">
        <v>19</v>
      </c>
      <c r="T21" s="26">
        <v>20</v>
      </c>
      <c r="U21" s="27">
        <v>21</v>
      </c>
      <c r="V21" s="26">
        <v>22</v>
      </c>
      <c r="W21" s="27">
        <v>23</v>
      </c>
      <c r="X21" s="26">
        <v>24</v>
      </c>
      <c r="Y21" s="27">
        <v>25</v>
      </c>
      <c r="Z21" s="26">
        <v>26</v>
      </c>
      <c r="AA21" s="27">
        <v>27</v>
      </c>
      <c r="AB21" s="26">
        <v>28</v>
      </c>
    </row>
    <row r="22" spans="1:28" s="31" customFormat="1" x14ac:dyDescent="0.25">
      <c r="A22" s="30" t="s">
        <v>33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</row>
    <row r="23" spans="1:28" s="31" customFormat="1" ht="15.75" customHeight="1" x14ac:dyDescent="0.25">
      <c r="A23" s="32" t="s">
        <v>34</v>
      </c>
      <c r="B23" s="33" t="s">
        <v>35</v>
      </c>
      <c r="C23" s="34" t="s">
        <v>36</v>
      </c>
      <c r="D23" s="35">
        <f>SUM(D24,D28:D34,D37)</f>
        <v>4176.8427057679055</v>
      </c>
      <c r="E23" s="35">
        <f t="shared" ref="E23:Z23" si="0">SUM(E24,E28:E34,E37)</f>
        <v>3944.0349595073344</v>
      </c>
      <c r="F23" s="35">
        <f t="shared" si="0"/>
        <v>6990.1743485116585</v>
      </c>
      <c r="G23" s="35">
        <f t="shared" si="0"/>
        <v>7340.6752881071743</v>
      </c>
      <c r="H23" s="35">
        <f t="shared" si="0"/>
        <v>7602.0282234838605</v>
      </c>
      <c r="I23" s="35">
        <f t="shared" si="0"/>
        <v>7632.3388978675002</v>
      </c>
      <c r="J23" s="35">
        <f t="shared" si="0"/>
        <v>7763.8284155479996</v>
      </c>
      <c r="K23" s="35">
        <f t="shared" si="0"/>
        <v>7366.3794788362602</v>
      </c>
      <c r="L23" s="35">
        <f t="shared" si="0"/>
        <v>7126.7343133669538</v>
      </c>
      <c r="M23" s="35">
        <f t="shared" si="0"/>
        <v>7537.1635174947878</v>
      </c>
      <c r="N23" s="35">
        <f t="shared" si="0"/>
        <v>7105.5488539301377</v>
      </c>
      <c r="O23" s="35">
        <f t="shared" si="0"/>
        <v>7383.7100068209184</v>
      </c>
      <c r="P23" s="35">
        <f t="shared" si="0"/>
        <v>7382.4659384892357</v>
      </c>
      <c r="Q23" s="35">
        <f t="shared" si="0"/>
        <v>7406.8682147788932</v>
      </c>
      <c r="R23" s="35">
        <f t="shared" si="0"/>
        <v>7522.9050926982982</v>
      </c>
      <c r="S23" s="35">
        <f t="shared" si="0"/>
        <v>7432.980354897988</v>
      </c>
      <c r="T23" s="35">
        <f t="shared" si="0"/>
        <v>7797.0440281342426</v>
      </c>
      <c r="U23" s="35">
        <f t="shared" si="0"/>
        <v>7655.9697655449272</v>
      </c>
      <c r="V23" s="35">
        <f t="shared" si="0"/>
        <v>8082.2151395828123</v>
      </c>
      <c r="W23" s="35">
        <f t="shared" si="0"/>
        <v>7885.6488585112747</v>
      </c>
      <c r="X23" s="35">
        <f t="shared" si="0"/>
        <v>8326.2875943561248</v>
      </c>
      <c r="Y23" s="35">
        <f t="shared" si="0"/>
        <v>8122.2183242666133</v>
      </c>
      <c r="Z23" s="35">
        <f t="shared" si="0"/>
        <v>8577.7464627960708</v>
      </c>
      <c r="AA23" s="35">
        <f>H23+J23+K23+M23+O23+Q23+S23+U23+W23+Y23</f>
        <v>76156.795160183523</v>
      </c>
      <c r="AB23" s="35">
        <f>H23+J23+L23+N23+P23+R23+T23+V23+X23+Z23</f>
        <v>77286.804062385738</v>
      </c>
    </row>
    <row r="24" spans="1:28" s="7" customFormat="1" ht="15.75" customHeight="1" x14ac:dyDescent="0.25">
      <c r="A24" s="36" t="s">
        <v>37</v>
      </c>
      <c r="B24" s="37" t="s">
        <v>38</v>
      </c>
      <c r="C24" s="38" t="s">
        <v>36</v>
      </c>
      <c r="D24" s="35">
        <f>SUM(D25:D27)</f>
        <v>0</v>
      </c>
      <c r="E24" s="35">
        <f t="shared" ref="E24:Z24" si="1">SUM(E25:E27)</f>
        <v>0</v>
      </c>
      <c r="F24" s="35">
        <f t="shared" si="1"/>
        <v>0</v>
      </c>
      <c r="G24" s="35">
        <f t="shared" si="1"/>
        <v>0</v>
      </c>
      <c r="H24" s="35">
        <f t="shared" si="1"/>
        <v>0</v>
      </c>
      <c r="I24" s="35">
        <f t="shared" si="1"/>
        <v>0</v>
      </c>
      <c r="J24" s="35">
        <f t="shared" si="1"/>
        <v>0</v>
      </c>
      <c r="K24" s="35">
        <f t="shared" si="1"/>
        <v>0</v>
      </c>
      <c r="L24" s="35">
        <f t="shared" si="1"/>
        <v>0</v>
      </c>
      <c r="M24" s="35">
        <f t="shared" si="1"/>
        <v>0</v>
      </c>
      <c r="N24" s="35">
        <f t="shared" si="1"/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  <c r="S24" s="35">
        <f t="shared" si="1"/>
        <v>0</v>
      </c>
      <c r="T24" s="35">
        <f t="shared" si="1"/>
        <v>0</v>
      </c>
      <c r="U24" s="35">
        <f t="shared" si="1"/>
        <v>0</v>
      </c>
      <c r="V24" s="35">
        <f t="shared" si="1"/>
        <v>0</v>
      </c>
      <c r="W24" s="35">
        <f t="shared" si="1"/>
        <v>0</v>
      </c>
      <c r="X24" s="35">
        <f t="shared" si="1"/>
        <v>0</v>
      </c>
      <c r="Y24" s="35">
        <f t="shared" si="1"/>
        <v>0</v>
      </c>
      <c r="Z24" s="35">
        <f t="shared" si="1"/>
        <v>0</v>
      </c>
      <c r="AA24" s="35">
        <f t="shared" ref="AA24:AA27" si="2">H24+J24+K24+M24+O24+Q24+S24+U24+W24+Y24</f>
        <v>0</v>
      </c>
      <c r="AB24" s="35">
        <f t="shared" ref="AB24:AB27" si="3">H24+J24+L24+N24+P24+R24+T24+V24+X24+Z24</f>
        <v>0</v>
      </c>
    </row>
    <row r="25" spans="1:28" s="7" customFormat="1" ht="31.5" customHeight="1" x14ac:dyDescent="0.25">
      <c r="A25" s="36" t="s">
        <v>39</v>
      </c>
      <c r="B25" s="39" t="s">
        <v>40</v>
      </c>
      <c r="C25" s="38" t="s">
        <v>36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35">
        <v>0</v>
      </c>
      <c r="P25" s="35">
        <v>0</v>
      </c>
      <c r="Q25" s="35">
        <v>0</v>
      </c>
      <c r="R25" s="35">
        <v>0</v>
      </c>
      <c r="S25" s="35">
        <v>0</v>
      </c>
      <c r="T25" s="35">
        <v>0</v>
      </c>
      <c r="U25" s="35">
        <v>0</v>
      </c>
      <c r="V25" s="35">
        <v>0</v>
      </c>
      <c r="W25" s="35">
        <v>0</v>
      </c>
      <c r="X25" s="35">
        <v>0</v>
      </c>
      <c r="Y25" s="35">
        <v>0</v>
      </c>
      <c r="Z25" s="35">
        <v>0</v>
      </c>
      <c r="AA25" s="35">
        <f t="shared" si="2"/>
        <v>0</v>
      </c>
      <c r="AB25" s="35">
        <f t="shared" si="3"/>
        <v>0</v>
      </c>
    </row>
    <row r="26" spans="1:28" s="7" customFormat="1" ht="31.5" customHeight="1" x14ac:dyDescent="0.25">
      <c r="A26" s="36" t="s">
        <v>41</v>
      </c>
      <c r="B26" s="39" t="s">
        <v>42</v>
      </c>
      <c r="C26" s="38" t="s">
        <v>36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  <c r="Q26" s="35">
        <v>0</v>
      </c>
      <c r="R26" s="35">
        <v>0</v>
      </c>
      <c r="S26" s="35">
        <v>0</v>
      </c>
      <c r="T26" s="35">
        <v>0</v>
      </c>
      <c r="U26" s="35">
        <v>0</v>
      </c>
      <c r="V26" s="35">
        <v>0</v>
      </c>
      <c r="W26" s="35">
        <v>0</v>
      </c>
      <c r="X26" s="35">
        <v>0</v>
      </c>
      <c r="Y26" s="35">
        <v>0</v>
      </c>
      <c r="Z26" s="35">
        <v>0</v>
      </c>
      <c r="AA26" s="35">
        <f t="shared" si="2"/>
        <v>0</v>
      </c>
      <c r="AB26" s="35">
        <f t="shared" si="3"/>
        <v>0</v>
      </c>
    </row>
    <row r="27" spans="1:28" s="7" customFormat="1" ht="31.5" customHeight="1" x14ac:dyDescent="0.25">
      <c r="A27" s="36" t="s">
        <v>43</v>
      </c>
      <c r="B27" s="39" t="s">
        <v>44</v>
      </c>
      <c r="C27" s="38" t="s">
        <v>36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v>0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  <c r="V27" s="35">
        <v>0</v>
      </c>
      <c r="W27" s="35">
        <v>0</v>
      </c>
      <c r="X27" s="35">
        <v>0</v>
      </c>
      <c r="Y27" s="35">
        <v>0</v>
      </c>
      <c r="Z27" s="35">
        <v>0</v>
      </c>
      <c r="AA27" s="35">
        <f t="shared" si="2"/>
        <v>0</v>
      </c>
      <c r="AB27" s="35">
        <f t="shared" si="3"/>
        <v>0</v>
      </c>
    </row>
    <row r="28" spans="1:28" s="7" customFormat="1" ht="15.75" customHeight="1" x14ac:dyDescent="0.25">
      <c r="A28" s="36" t="s">
        <v>45</v>
      </c>
      <c r="B28" s="37" t="s">
        <v>46</v>
      </c>
      <c r="C28" s="38" t="s">
        <v>36</v>
      </c>
      <c r="D28" s="35" t="s">
        <v>47</v>
      </c>
      <c r="E28" s="35" t="s">
        <v>47</v>
      </c>
      <c r="F28" s="35" t="s">
        <v>47</v>
      </c>
      <c r="G28" s="35" t="s">
        <v>47</v>
      </c>
      <c r="H28" s="35" t="s">
        <v>47</v>
      </c>
      <c r="I28" s="35" t="s">
        <v>47</v>
      </c>
      <c r="J28" s="35" t="s">
        <v>47</v>
      </c>
      <c r="K28" s="35" t="s">
        <v>47</v>
      </c>
      <c r="L28" s="35" t="s">
        <v>47</v>
      </c>
      <c r="M28" s="35" t="s">
        <v>47</v>
      </c>
      <c r="N28" s="35" t="s">
        <v>47</v>
      </c>
      <c r="O28" s="35" t="s">
        <v>47</v>
      </c>
      <c r="P28" s="35" t="s">
        <v>47</v>
      </c>
      <c r="Q28" s="35" t="s">
        <v>47</v>
      </c>
      <c r="R28" s="35" t="s">
        <v>47</v>
      </c>
      <c r="S28" s="35" t="s">
        <v>47</v>
      </c>
      <c r="T28" s="35" t="s">
        <v>47</v>
      </c>
      <c r="U28" s="35" t="s">
        <v>47</v>
      </c>
      <c r="V28" s="35" t="s">
        <v>47</v>
      </c>
      <c r="W28" s="35" t="s">
        <v>47</v>
      </c>
      <c r="X28" s="35" t="s">
        <v>47</v>
      </c>
      <c r="Y28" s="35" t="s">
        <v>47</v>
      </c>
      <c r="Z28" s="35" t="s">
        <v>47</v>
      </c>
      <c r="AA28" s="35" t="s">
        <v>47</v>
      </c>
      <c r="AB28" s="35" t="s">
        <v>47</v>
      </c>
    </row>
    <row r="29" spans="1:28" s="7" customFormat="1" ht="15.75" customHeight="1" x14ac:dyDescent="0.25">
      <c r="A29" s="36" t="s">
        <v>48</v>
      </c>
      <c r="B29" s="37" t="s">
        <v>49</v>
      </c>
      <c r="C29" s="38" t="s">
        <v>36</v>
      </c>
      <c r="D29" s="35">
        <v>3565.1558682600003</v>
      </c>
      <c r="E29" s="35">
        <v>3899.6333012800001</v>
      </c>
      <c r="F29" s="35">
        <v>6762.7498080000014</v>
      </c>
      <c r="G29" s="35">
        <v>7155.4789897199998</v>
      </c>
      <c r="H29" s="35">
        <v>7398.2140566099997</v>
      </c>
      <c r="I29" s="35">
        <v>7403.3315291499002</v>
      </c>
      <c r="J29" s="35">
        <v>7556.7423130400002</v>
      </c>
      <c r="K29" s="35">
        <v>7164.1350021399994</v>
      </c>
      <c r="L29" s="35">
        <v>6893.2078159099992</v>
      </c>
      <c r="M29" s="35">
        <v>7168.0191064999999</v>
      </c>
      <c r="N29" s="35">
        <v>6912.1256260099999</v>
      </c>
      <c r="O29" s="35">
        <v>7223.6281192800006</v>
      </c>
      <c r="P29" s="35">
        <v>7100.9666656099998</v>
      </c>
      <c r="Q29" s="35">
        <v>7246.9094077099999</v>
      </c>
      <c r="R29" s="35">
        <v>7362.5791368499995</v>
      </c>
      <c r="S29" s="35">
        <v>7272.3315621600004</v>
      </c>
      <c r="T29" s="35">
        <v>7636.6532004699993</v>
      </c>
      <c r="U29" s="35">
        <v>7490.5015090247998</v>
      </c>
      <c r="V29" s="35">
        <v>7921.6150809999999</v>
      </c>
      <c r="W29" s="35">
        <v>7715.2165542955436</v>
      </c>
      <c r="X29" s="35">
        <f>V29*1.03</f>
        <v>8159.2635334300003</v>
      </c>
      <c r="Y29" s="35">
        <v>7946.6730509244098</v>
      </c>
      <c r="Z29" s="35">
        <f>X29*1.03</f>
        <v>8404.0414394329</v>
      </c>
      <c r="AA29" s="35">
        <f>H29+J29+K29+M29+O29+Q29+S29+U29+W29+Y29</f>
        <v>74182.370681684755</v>
      </c>
      <c r="AB29" s="35">
        <f>H29+J29+L29+N29+P29+R29+T29+V29+X29+Z29</f>
        <v>75345.408868362894</v>
      </c>
    </row>
    <row r="30" spans="1:28" s="7" customFormat="1" ht="15.75" customHeight="1" x14ac:dyDescent="0.25">
      <c r="A30" s="36" t="s">
        <v>50</v>
      </c>
      <c r="B30" s="37" t="s">
        <v>51</v>
      </c>
      <c r="C30" s="38" t="s">
        <v>36</v>
      </c>
      <c r="D30" s="35" t="s">
        <v>47</v>
      </c>
      <c r="E30" s="35" t="s">
        <v>47</v>
      </c>
      <c r="F30" s="35" t="s">
        <v>47</v>
      </c>
      <c r="G30" s="35" t="s">
        <v>47</v>
      </c>
      <c r="H30" s="35" t="s">
        <v>47</v>
      </c>
      <c r="I30" s="35" t="s">
        <v>47</v>
      </c>
      <c r="J30" s="35" t="s">
        <v>47</v>
      </c>
      <c r="K30" s="35" t="s">
        <v>47</v>
      </c>
      <c r="L30" s="35" t="s">
        <v>47</v>
      </c>
      <c r="M30" s="35" t="s">
        <v>47</v>
      </c>
      <c r="N30" s="35" t="s">
        <v>47</v>
      </c>
      <c r="O30" s="35" t="s">
        <v>47</v>
      </c>
      <c r="P30" s="35" t="s">
        <v>47</v>
      </c>
      <c r="Q30" s="35" t="s">
        <v>47</v>
      </c>
      <c r="R30" s="35" t="s">
        <v>47</v>
      </c>
      <c r="S30" s="35" t="s">
        <v>47</v>
      </c>
      <c r="T30" s="35" t="s">
        <v>47</v>
      </c>
      <c r="U30" s="35" t="s">
        <v>47</v>
      </c>
      <c r="V30" s="35" t="s">
        <v>47</v>
      </c>
      <c r="W30" s="35" t="s">
        <v>47</v>
      </c>
      <c r="X30" s="35" t="s">
        <v>47</v>
      </c>
      <c r="Y30" s="35" t="s">
        <v>47</v>
      </c>
      <c r="Z30" s="35" t="s">
        <v>47</v>
      </c>
      <c r="AA30" s="35" t="s">
        <v>47</v>
      </c>
      <c r="AB30" s="35" t="s">
        <v>47</v>
      </c>
    </row>
    <row r="31" spans="1:28" s="7" customFormat="1" ht="15.75" customHeight="1" x14ac:dyDescent="0.25">
      <c r="A31" s="36" t="s">
        <v>52</v>
      </c>
      <c r="B31" s="37" t="s">
        <v>53</v>
      </c>
      <c r="C31" s="38" t="s">
        <v>36</v>
      </c>
      <c r="D31" s="35">
        <v>602.74220000000003</v>
      </c>
      <c r="E31" s="35">
        <v>35.845296249999997</v>
      </c>
      <c r="F31" s="35">
        <v>91.793224474576277</v>
      </c>
      <c r="G31" s="35">
        <v>29.497246999999994</v>
      </c>
      <c r="H31" s="35">
        <v>41.1159295</v>
      </c>
      <c r="I31" s="35">
        <v>69.863387999999986</v>
      </c>
      <c r="J31" s="35">
        <v>37.928201829999999</v>
      </c>
      <c r="K31" s="35">
        <v>32.602000000000004</v>
      </c>
      <c r="L31" s="35">
        <v>45.091767099999998</v>
      </c>
      <c r="M31" s="35">
        <v>210.25800000000001</v>
      </c>
      <c r="N31" s="35">
        <v>36.11536186</v>
      </c>
      <c r="O31" s="35">
        <v>0.93600000000000017</v>
      </c>
      <c r="P31" s="35">
        <v>121.04213507</v>
      </c>
      <c r="Q31" s="35">
        <v>0.54100000000000004</v>
      </c>
      <c r="R31" s="35">
        <v>2.6891642999999998</v>
      </c>
      <c r="S31" s="35">
        <v>0.94599999999999995</v>
      </c>
      <c r="T31" s="35">
        <v>2.6071376000000002</v>
      </c>
      <c r="U31" s="35">
        <v>0.97438000000000002</v>
      </c>
      <c r="V31" s="35">
        <v>2.5251109</v>
      </c>
      <c r="W31" s="35">
        <v>1.0036114</v>
      </c>
      <c r="X31" s="35">
        <f>V31*1.04</f>
        <v>2.6261153360000002</v>
      </c>
      <c r="Y31" s="35">
        <v>1.0337197419999999</v>
      </c>
      <c r="Z31" s="35">
        <f>X31*1.04</f>
        <v>2.7311599494400003</v>
      </c>
      <c r="AA31" s="35">
        <f t="shared" ref="AA31:AA32" si="4">H31+J31+K31+M31+O31+Q31+S31+U31+W31+Y31</f>
        <v>327.33884247200007</v>
      </c>
      <c r="AB31" s="35">
        <f t="shared" ref="AB31:AB32" si="5">H31+J31+L31+N31+P31+R31+T31+V31+X31+Z31</f>
        <v>294.47208344543998</v>
      </c>
    </row>
    <row r="32" spans="1:28" s="7" customFormat="1" ht="15.75" customHeight="1" x14ac:dyDescent="0.25">
      <c r="A32" s="36" t="s">
        <v>54</v>
      </c>
      <c r="B32" s="37" t="s">
        <v>55</v>
      </c>
      <c r="C32" s="38" t="s">
        <v>36</v>
      </c>
      <c r="D32" s="35">
        <v>0</v>
      </c>
      <c r="E32" s="35">
        <v>0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  <c r="M32" s="35">
        <v>0</v>
      </c>
      <c r="N32" s="35">
        <v>0</v>
      </c>
      <c r="O32" s="35">
        <v>0</v>
      </c>
      <c r="P32" s="35">
        <v>0</v>
      </c>
      <c r="Q32" s="35">
        <v>0</v>
      </c>
      <c r="R32" s="35">
        <v>0</v>
      </c>
      <c r="S32" s="35">
        <v>0</v>
      </c>
      <c r="T32" s="35">
        <v>0</v>
      </c>
      <c r="U32" s="35">
        <v>0</v>
      </c>
      <c r="V32" s="35">
        <v>0</v>
      </c>
      <c r="W32" s="35">
        <v>0</v>
      </c>
      <c r="X32" s="35">
        <f>V32*1.03</f>
        <v>0</v>
      </c>
      <c r="Y32" s="35">
        <v>0</v>
      </c>
      <c r="Z32" s="35">
        <f>X32*1.03</f>
        <v>0</v>
      </c>
      <c r="AA32" s="35">
        <f t="shared" si="4"/>
        <v>0</v>
      </c>
      <c r="AB32" s="35">
        <f t="shared" si="5"/>
        <v>0</v>
      </c>
    </row>
    <row r="33" spans="1:28" s="7" customFormat="1" ht="15.75" customHeight="1" x14ac:dyDescent="0.25">
      <c r="A33" s="36" t="s">
        <v>56</v>
      </c>
      <c r="B33" s="37" t="s">
        <v>57</v>
      </c>
      <c r="C33" s="38" t="s">
        <v>36</v>
      </c>
      <c r="D33" s="35" t="s">
        <v>47</v>
      </c>
      <c r="E33" s="35" t="s">
        <v>47</v>
      </c>
      <c r="F33" s="35" t="s">
        <v>47</v>
      </c>
      <c r="G33" s="35" t="s">
        <v>47</v>
      </c>
      <c r="H33" s="35" t="s">
        <v>47</v>
      </c>
      <c r="I33" s="35" t="s">
        <v>47</v>
      </c>
      <c r="J33" s="35" t="s">
        <v>47</v>
      </c>
      <c r="K33" s="35" t="s">
        <v>47</v>
      </c>
      <c r="L33" s="35" t="s">
        <v>47</v>
      </c>
      <c r="M33" s="35" t="s">
        <v>47</v>
      </c>
      <c r="N33" s="35" t="s">
        <v>47</v>
      </c>
      <c r="O33" s="35" t="s">
        <v>47</v>
      </c>
      <c r="P33" s="35" t="s">
        <v>47</v>
      </c>
      <c r="Q33" s="35" t="s">
        <v>47</v>
      </c>
      <c r="R33" s="35" t="s">
        <v>47</v>
      </c>
      <c r="S33" s="35" t="s">
        <v>47</v>
      </c>
      <c r="T33" s="35" t="s">
        <v>47</v>
      </c>
      <c r="U33" s="35" t="s">
        <v>47</v>
      </c>
      <c r="V33" s="35" t="s">
        <v>47</v>
      </c>
      <c r="W33" s="35" t="s">
        <v>47</v>
      </c>
      <c r="X33" s="35" t="s">
        <v>47</v>
      </c>
      <c r="Y33" s="35" t="s">
        <v>47</v>
      </c>
      <c r="Z33" s="35" t="s">
        <v>47</v>
      </c>
      <c r="AA33" s="35" t="s">
        <v>47</v>
      </c>
      <c r="AB33" s="35" t="s">
        <v>47</v>
      </c>
    </row>
    <row r="34" spans="1:28" s="7" customFormat="1" ht="31.5" customHeight="1" x14ac:dyDescent="0.25">
      <c r="A34" s="36" t="s">
        <v>58</v>
      </c>
      <c r="B34" s="39" t="s">
        <v>59</v>
      </c>
      <c r="C34" s="38" t="s">
        <v>36</v>
      </c>
      <c r="D34" s="35" t="s">
        <v>47</v>
      </c>
      <c r="E34" s="35" t="s">
        <v>47</v>
      </c>
      <c r="F34" s="35" t="s">
        <v>47</v>
      </c>
      <c r="G34" s="35" t="s">
        <v>47</v>
      </c>
      <c r="H34" s="35" t="s">
        <v>47</v>
      </c>
      <c r="I34" s="35" t="s">
        <v>47</v>
      </c>
      <c r="J34" s="35" t="s">
        <v>47</v>
      </c>
      <c r="K34" s="35" t="s">
        <v>47</v>
      </c>
      <c r="L34" s="35" t="s">
        <v>47</v>
      </c>
      <c r="M34" s="35" t="s">
        <v>47</v>
      </c>
      <c r="N34" s="35" t="s">
        <v>47</v>
      </c>
      <c r="O34" s="35" t="s">
        <v>47</v>
      </c>
      <c r="P34" s="35" t="s">
        <v>47</v>
      </c>
      <c r="Q34" s="35" t="s">
        <v>47</v>
      </c>
      <c r="R34" s="35" t="s">
        <v>47</v>
      </c>
      <c r="S34" s="35" t="s">
        <v>47</v>
      </c>
      <c r="T34" s="35" t="s">
        <v>47</v>
      </c>
      <c r="U34" s="35" t="s">
        <v>47</v>
      </c>
      <c r="V34" s="35" t="s">
        <v>47</v>
      </c>
      <c r="W34" s="35" t="s">
        <v>47</v>
      </c>
      <c r="X34" s="35" t="s">
        <v>47</v>
      </c>
      <c r="Y34" s="35" t="s">
        <v>47</v>
      </c>
      <c r="Z34" s="35" t="s">
        <v>47</v>
      </c>
      <c r="AA34" s="35" t="s">
        <v>47</v>
      </c>
      <c r="AB34" s="35" t="s">
        <v>47</v>
      </c>
    </row>
    <row r="35" spans="1:28" s="7" customFormat="1" ht="15.75" customHeight="1" x14ac:dyDescent="0.25">
      <c r="A35" s="36" t="s">
        <v>60</v>
      </c>
      <c r="B35" s="40" t="s">
        <v>61</v>
      </c>
      <c r="C35" s="38" t="s">
        <v>36</v>
      </c>
      <c r="D35" s="35" t="s">
        <v>47</v>
      </c>
      <c r="E35" s="35" t="s">
        <v>47</v>
      </c>
      <c r="F35" s="35" t="s">
        <v>47</v>
      </c>
      <c r="G35" s="35" t="s">
        <v>47</v>
      </c>
      <c r="H35" s="35" t="s">
        <v>47</v>
      </c>
      <c r="I35" s="35" t="s">
        <v>47</v>
      </c>
      <c r="J35" s="35" t="s">
        <v>47</v>
      </c>
      <c r="K35" s="35" t="s">
        <v>47</v>
      </c>
      <c r="L35" s="35" t="s">
        <v>47</v>
      </c>
      <c r="M35" s="35" t="s">
        <v>47</v>
      </c>
      <c r="N35" s="35" t="s">
        <v>47</v>
      </c>
      <c r="O35" s="35" t="s">
        <v>47</v>
      </c>
      <c r="P35" s="35" t="s">
        <v>47</v>
      </c>
      <c r="Q35" s="35" t="s">
        <v>47</v>
      </c>
      <c r="R35" s="35" t="s">
        <v>47</v>
      </c>
      <c r="S35" s="35" t="s">
        <v>47</v>
      </c>
      <c r="T35" s="35" t="s">
        <v>47</v>
      </c>
      <c r="U35" s="35" t="s">
        <v>47</v>
      </c>
      <c r="V35" s="35" t="s">
        <v>47</v>
      </c>
      <c r="W35" s="35" t="s">
        <v>47</v>
      </c>
      <c r="X35" s="35" t="s">
        <v>47</v>
      </c>
      <c r="Y35" s="35" t="s">
        <v>47</v>
      </c>
      <c r="Z35" s="35" t="s">
        <v>47</v>
      </c>
      <c r="AA35" s="35" t="s">
        <v>47</v>
      </c>
      <c r="AB35" s="35" t="s">
        <v>47</v>
      </c>
    </row>
    <row r="36" spans="1:28" s="7" customFormat="1" ht="15.75" customHeight="1" x14ac:dyDescent="0.25">
      <c r="A36" s="36" t="s">
        <v>62</v>
      </c>
      <c r="B36" s="40" t="s">
        <v>63</v>
      </c>
      <c r="C36" s="38" t="s">
        <v>36</v>
      </c>
      <c r="D36" s="35" t="s">
        <v>47</v>
      </c>
      <c r="E36" s="35" t="s">
        <v>47</v>
      </c>
      <c r="F36" s="35" t="s">
        <v>47</v>
      </c>
      <c r="G36" s="35" t="s">
        <v>47</v>
      </c>
      <c r="H36" s="35" t="s">
        <v>47</v>
      </c>
      <c r="I36" s="35" t="s">
        <v>47</v>
      </c>
      <c r="J36" s="35" t="s">
        <v>47</v>
      </c>
      <c r="K36" s="35" t="s">
        <v>47</v>
      </c>
      <c r="L36" s="35" t="s">
        <v>47</v>
      </c>
      <c r="M36" s="35" t="s">
        <v>47</v>
      </c>
      <c r="N36" s="35" t="s">
        <v>47</v>
      </c>
      <c r="O36" s="35" t="s">
        <v>47</v>
      </c>
      <c r="P36" s="35" t="s">
        <v>47</v>
      </c>
      <c r="Q36" s="35" t="s">
        <v>47</v>
      </c>
      <c r="R36" s="35" t="s">
        <v>47</v>
      </c>
      <c r="S36" s="35" t="s">
        <v>47</v>
      </c>
      <c r="T36" s="35" t="s">
        <v>47</v>
      </c>
      <c r="U36" s="35" t="s">
        <v>47</v>
      </c>
      <c r="V36" s="35" t="s">
        <v>47</v>
      </c>
      <c r="W36" s="35" t="s">
        <v>47</v>
      </c>
      <c r="X36" s="35" t="s">
        <v>47</v>
      </c>
      <c r="Y36" s="35" t="s">
        <v>47</v>
      </c>
      <c r="Z36" s="35" t="s">
        <v>47</v>
      </c>
      <c r="AA36" s="35" t="s">
        <v>47</v>
      </c>
      <c r="AB36" s="35" t="s">
        <v>47</v>
      </c>
    </row>
    <row r="37" spans="1:28" s="7" customFormat="1" ht="15.75" customHeight="1" x14ac:dyDescent="0.25">
      <c r="A37" s="36" t="s">
        <v>64</v>
      </c>
      <c r="B37" s="37" t="s">
        <v>65</v>
      </c>
      <c r="C37" s="38" t="s">
        <v>36</v>
      </c>
      <c r="D37" s="35">
        <v>8.9446375079052309</v>
      </c>
      <c r="E37" s="35">
        <v>8.5563619773341237</v>
      </c>
      <c r="F37" s="35">
        <v>135.63131603708089</v>
      </c>
      <c r="G37" s="35">
        <v>155.69905138717422</v>
      </c>
      <c r="H37" s="35">
        <v>162.6982373738611</v>
      </c>
      <c r="I37" s="35">
        <v>159.14398071760002</v>
      </c>
      <c r="J37" s="35">
        <v>169.15790067799915</v>
      </c>
      <c r="K37" s="35">
        <v>169.64247669626053</v>
      </c>
      <c r="L37" s="35">
        <v>188.43473035695521</v>
      </c>
      <c r="M37" s="35">
        <v>158.88641099478838</v>
      </c>
      <c r="N37" s="35">
        <v>157.30786606013788</v>
      </c>
      <c r="O37" s="35">
        <v>159.14588754091835</v>
      </c>
      <c r="P37" s="35">
        <v>160.4571378092362</v>
      </c>
      <c r="Q37" s="35">
        <v>159.41780706889355</v>
      </c>
      <c r="R37" s="35">
        <v>157.63679154829848</v>
      </c>
      <c r="S37" s="35">
        <v>159.70279273798772</v>
      </c>
      <c r="T37" s="35">
        <v>157.7836900642429</v>
      </c>
      <c r="U37" s="35">
        <v>164.49387652012734</v>
      </c>
      <c r="V37" s="35">
        <v>158.07494768281259</v>
      </c>
      <c r="W37" s="35">
        <v>169.42869281573115</v>
      </c>
      <c r="X37" s="35">
        <f>V37*1.04</f>
        <v>164.39794559012509</v>
      </c>
      <c r="Y37" s="35">
        <v>174.51155360020309</v>
      </c>
      <c r="Z37" s="35">
        <f>X37*1.04</f>
        <v>170.9738634137301</v>
      </c>
      <c r="AA37" s="35">
        <f t="shared" ref="AA37:AA42" si="6">H37+J37+K37+M37+O37+Q37+S37+U37+W37+Y37</f>
        <v>1647.0856360267705</v>
      </c>
      <c r="AB37" s="35">
        <f t="shared" ref="AB37:AB42" si="7">H37+J37+L37+N37+P37+R37+T37+V37+X37+Z37</f>
        <v>1646.9231105773988</v>
      </c>
    </row>
    <row r="38" spans="1:28" s="31" customFormat="1" ht="31.5" customHeight="1" x14ac:dyDescent="0.25">
      <c r="A38" s="32" t="s">
        <v>66</v>
      </c>
      <c r="B38" s="33" t="s">
        <v>67</v>
      </c>
      <c r="C38" s="34" t="s">
        <v>36</v>
      </c>
      <c r="D38" s="35">
        <f>SUM(D39,D43:D49,D52)</f>
        <v>3836.4936594854739</v>
      </c>
      <c r="E38" s="35">
        <f t="shared" ref="E38:Z38" si="8">SUM(E39,E43:E49,E52)</f>
        <v>3755.2492914766271</v>
      </c>
      <c r="F38" s="35">
        <f t="shared" si="8"/>
        <v>6651.2382131859176</v>
      </c>
      <c r="G38" s="35">
        <f t="shared" si="8"/>
        <v>7014.5403297754701</v>
      </c>
      <c r="H38" s="35">
        <f t="shared" si="8"/>
        <v>7103.7378528889885</v>
      </c>
      <c r="I38" s="35">
        <f t="shared" si="8"/>
        <v>6691.5728163110653</v>
      </c>
      <c r="J38" s="35">
        <f t="shared" si="8"/>
        <v>7288.2646108876852</v>
      </c>
      <c r="K38" s="35">
        <f t="shared" si="8"/>
        <v>6809.8018946284128</v>
      </c>
      <c r="L38" s="35">
        <f t="shared" si="8"/>
        <v>6935.6755177893883</v>
      </c>
      <c r="M38" s="35">
        <f t="shared" si="8"/>
        <v>6862.6226787344749</v>
      </c>
      <c r="N38" s="35">
        <f t="shared" si="8"/>
        <v>6318.3066866906383</v>
      </c>
      <c r="O38" s="35">
        <f t="shared" si="8"/>
        <v>7048.4786111075973</v>
      </c>
      <c r="P38" s="35">
        <f t="shared" si="8"/>
        <v>6573.8129276498266</v>
      </c>
      <c r="Q38" s="35">
        <f t="shared" si="8"/>
        <v>7187.284049976699</v>
      </c>
      <c r="R38" s="35">
        <f t="shared" si="8"/>
        <v>6742.7496773306175</v>
      </c>
      <c r="S38" s="35">
        <f t="shared" si="8"/>
        <v>7239.777880494089</v>
      </c>
      <c r="T38" s="35">
        <f t="shared" si="8"/>
        <v>7051.5081411778465</v>
      </c>
      <c r="U38" s="35">
        <f t="shared" si="8"/>
        <v>7435.6791624972293</v>
      </c>
      <c r="V38" s="35">
        <f t="shared" si="8"/>
        <v>7210.8033032825297</v>
      </c>
      <c r="W38" s="35">
        <f t="shared" si="8"/>
        <v>7637.4340341767256</v>
      </c>
      <c r="X38" s="35">
        <f t="shared" si="8"/>
        <v>7427.3441107782328</v>
      </c>
      <c r="Y38" s="35">
        <f t="shared" si="8"/>
        <v>7845.2337299393776</v>
      </c>
      <c r="Z38" s="35">
        <f t="shared" si="8"/>
        <v>7650.3898108346966</v>
      </c>
      <c r="AA38" s="35">
        <f t="shared" si="6"/>
        <v>72458.314505331276</v>
      </c>
      <c r="AB38" s="35">
        <f t="shared" si="7"/>
        <v>70302.59263931046</v>
      </c>
    </row>
    <row r="39" spans="1:28" s="7" customFormat="1" ht="15.75" customHeight="1" x14ac:dyDescent="0.25">
      <c r="A39" s="36" t="s">
        <v>68</v>
      </c>
      <c r="B39" s="37" t="s">
        <v>38</v>
      </c>
      <c r="C39" s="38" t="s">
        <v>36</v>
      </c>
      <c r="D39" s="35">
        <f t="shared" ref="D39:Y39" si="9">SUM(D40:D42)</f>
        <v>0</v>
      </c>
      <c r="E39" s="35">
        <f t="shared" si="9"/>
        <v>0</v>
      </c>
      <c r="F39" s="35">
        <f t="shared" si="9"/>
        <v>0</v>
      </c>
      <c r="G39" s="35">
        <f t="shared" si="9"/>
        <v>0</v>
      </c>
      <c r="H39" s="35">
        <f t="shared" si="9"/>
        <v>0</v>
      </c>
      <c r="I39" s="35">
        <f t="shared" si="9"/>
        <v>0</v>
      </c>
      <c r="J39" s="35">
        <f t="shared" si="9"/>
        <v>0</v>
      </c>
      <c r="K39" s="35">
        <f t="shared" si="9"/>
        <v>0</v>
      </c>
      <c r="L39" s="35">
        <f t="shared" si="9"/>
        <v>0</v>
      </c>
      <c r="M39" s="35">
        <f t="shared" si="9"/>
        <v>0</v>
      </c>
      <c r="N39" s="35">
        <f t="shared" si="9"/>
        <v>0</v>
      </c>
      <c r="O39" s="35">
        <f t="shared" si="9"/>
        <v>0</v>
      </c>
      <c r="P39" s="35">
        <f t="shared" si="9"/>
        <v>0</v>
      </c>
      <c r="Q39" s="35">
        <f t="shared" si="9"/>
        <v>0</v>
      </c>
      <c r="R39" s="35">
        <f t="shared" si="9"/>
        <v>0</v>
      </c>
      <c r="S39" s="35">
        <f t="shared" si="9"/>
        <v>0</v>
      </c>
      <c r="T39" s="35">
        <f t="shared" si="9"/>
        <v>0</v>
      </c>
      <c r="U39" s="35">
        <f t="shared" si="9"/>
        <v>0</v>
      </c>
      <c r="V39" s="35">
        <f t="shared" si="9"/>
        <v>0</v>
      </c>
      <c r="W39" s="35">
        <f t="shared" si="9"/>
        <v>0</v>
      </c>
      <c r="X39" s="35">
        <f t="shared" si="9"/>
        <v>0</v>
      </c>
      <c r="Y39" s="35">
        <f t="shared" si="9"/>
        <v>0</v>
      </c>
      <c r="Z39" s="35">
        <f>SUM(Z40:Z42)</f>
        <v>0</v>
      </c>
      <c r="AA39" s="35">
        <f t="shared" si="6"/>
        <v>0</v>
      </c>
      <c r="AB39" s="35">
        <f t="shared" si="7"/>
        <v>0</v>
      </c>
    </row>
    <row r="40" spans="1:28" s="7" customFormat="1" ht="31.5" customHeight="1" x14ac:dyDescent="0.25">
      <c r="A40" s="36" t="s">
        <v>69</v>
      </c>
      <c r="B40" s="41" t="s">
        <v>40</v>
      </c>
      <c r="C40" s="38" t="s">
        <v>36</v>
      </c>
      <c r="D40" s="35">
        <v>0</v>
      </c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  <c r="Q40" s="35">
        <v>0</v>
      </c>
      <c r="R40" s="35">
        <v>0</v>
      </c>
      <c r="S40" s="35">
        <v>0</v>
      </c>
      <c r="T40" s="35">
        <v>0</v>
      </c>
      <c r="U40" s="35">
        <v>0</v>
      </c>
      <c r="V40" s="35">
        <v>0</v>
      </c>
      <c r="W40" s="35">
        <v>0</v>
      </c>
      <c r="X40" s="35">
        <v>0</v>
      </c>
      <c r="Y40" s="35">
        <v>0</v>
      </c>
      <c r="Z40" s="35">
        <v>0</v>
      </c>
      <c r="AA40" s="35">
        <f t="shared" si="6"/>
        <v>0</v>
      </c>
      <c r="AB40" s="35">
        <f t="shared" si="7"/>
        <v>0</v>
      </c>
    </row>
    <row r="41" spans="1:28" s="7" customFormat="1" ht="31.5" customHeight="1" x14ac:dyDescent="0.25">
      <c r="A41" s="36" t="s">
        <v>70</v>
      </c>
      <c r="B41" s="41" t="s">
        <v>42</v>
      </c>
      <c r="C41" s="38" t="s">
        <v>36</v>
      </c>
      <c r="D41" s="35">
        <v>0</v>
      </c>
      <c r="E41" s="35">
        <v>0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35">
        <v>0</v>
      </c>
      <c r="R41" s="35">
        <v>0</v>
      </c>
      <c r="S41" s="35">
        <v>0</v>
      </c>
      <c r="T41" s="35">
        <v>0</v>
      </c>
      <c r="U41" s="35">
        <v>0</v>
      </c>
      <c r="V41" s="35">
        <v>0</v>
      </c>
      <c r="W41" s="35">
        <v>0</v>
      </c>
      <c r="X41" s="35">
        <v>0</v>
      </c>
      <c r="Y41" s="35">
        <v>0</v>
      </c>
      <c r="Z41" s="35">
        <v>0</v>
      </c>
      <c r="AA41" s="35">
        <f t="shared" si="6"/>
        <v>0</v>
      </c>
      <c r="AB41" s="35">
        <f t="shared" si="7"/>
        <v>0</v>
      </c>
    </row>
    <row r="42" spans="1:28" s="7" customFormat="1" ht="31.5" customHeight="1" x14ac:dyDescent="0.25">
      <c r="A42" s="36" t="s">
        <v>71</v>
      </c>
      <c r="B42" s="41" t="s">
        <v>44</v>
      </c>
      <c r="C42" s="38" t="s">
        <v>36</v>
      </c>
      <c r="D42" s="35">
        <v>0</v>
      </c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  <c r="L42" s="35">
        <v>0</v>
      </c>
      <c r="M42" s="35">
        <v>0</v>
      </c>
      <c r="N42" s="35">
        <v>0</v>
      </c>
      <c r="O42" s="35">
        <v>0</v>
      </c>
      <c r="P42" s="35">
        <v>0</v>
      </c>
      <c r="Q42" s="35">
        <v>0</v>
      </c>
      <c r="R42" s="35">
        <v>0</v>
      </c>
      <c r="S42" s="35">
        <v>0</v>
      </c>
      <c r="T42" s="35">
        <v>0</v>
      </c>
      <c r="U42" s="35">
        <v>0</v>
      </c>
      <c r="V42" s="35">
        <v>0</v>
      </c>
      <c r="W42" s="35">
        <v>0</v>
      </c>
      <c r="X42" s="35">
        <v>0</v>
      </c>
      <c r="Y42" s="35">
        <v>0</v>
      </c>
      <c r="Z42" s="35">
        <v>0</v>
      </c>
      <c r="AA42" s="35">
        <f t="shared" si="6"/>
        <v>0</v>
      </c>
      <c r="AB42" s="35">
        <f t="shared" si="7"/>
        <v>0</v>
      </c>
    </row>
    <row r="43" spans="1:28" s="7" customFormat="1" ht="15.75" customHeight="1" x14ac:dyDescent="0.25">
      <c r="A43" s="36" t="s">
        <v>72</v>
      </c>
      <c r="B43" s="37" t="s">
        <v>46</v>
      </c>
      <c r="C43" s="38" t="s">
        <v>36</v>
      </c>
      <c r="D43" s="35" t="s">
        <v>47</v>
      </c>
      <c r="E43" s="35" t="s">
        <v>47</v>
      </c>
      <c r="F43" s="35" t="s">
        <v>47</v>
      </c>
      <c r="G43" s="35" t="s">
        <v>47</v>
      </c>
      <c r="H43" s="35" t="s">
        <v>47</v>
      </c>
      <c r="I43" s="35" t="s">
        <v>47</v>
      </c>
      <c r="J43" s="35" t="s">
        <v>47</v>
      </c>
      <c r="K43" s="35" t="s">
        <v>47</v>
      </c>
      <c r="L43" s="35" t="s">
        <v>47</v>
      </c>
      <c r="M43" s="35" t="s">
        <v>47</v>
      </c>
      <c r="N43" s="35" t="s">
        <v>47</v>
      </c>
      <c r="O43" s="35" t="s">
        <v>47</v>
      </c>
      <c r="P43" s="35" t="s">
        <v>47</v>
      </c>
      <c r="Q43" s="35" t="s">
        <v>47</v>
      </c>
      <c r="R43" s="35" t="s">
        <v>47</v>
      </c>
      <c r="S43" s="35" t="s">
        <v>47</v>
      </c>
      <c r="T43" s="35" t="s">
        <v>47</v>
      </c>
      <c r="U43" s="35" t="s">
        <v>47</v>
      </c>
      <c r="V43" s="35" t="s">
        <v>47</v>
      </c>
      <c r="W43" s="35" t="s">
        <v>47</v>
      </c>
      <c r="X43" s="35" t="s">
        <v>47</v>
      </c>
      <c r="Y43" s="35" t="s">
        <v>47</v>
      </c>
      <c r="Z43" s="35" t="s">
        <v>47</v>
      </c>
      <c r="AA43" s="35" t="s">
        <v>47</v>
      </c>
      <c r="AB43" s="35" t="s">
        <v>47</v>
      </c>
    </row>
    <row r="44" spans="1:28" s="7" customFormat="1" ht="15.75" customHeight="1" x14ac:dyDescent="0.25">
      <c r="A44" s="36" t="s">
        <v>73</v>
      </c>
      <c r="B44" s="37" t="s">
        <v>49</v>
      </c>
      <c r="C44" s="38" t="s">
        <v>36</v>
      </c>
      <c r="D44" s="35">
        <v>3810.3541333090657</v>
      </c>
      <c r="E44" s="35">
        <v>3729.6309752053671</v>
      </c>
      <c r="F44" s="35">
        <v>6629.5216246288055</v>
      </c>
      <c r="G44" s="35">
        <v>6990.6797683717987</v>
      </c>
      <c r="H44" s="35">
        <v>7078.9219218702819</v>
      </c>
      <c r="I44" s="35">
        <v>6664.6183547147957</v>
      </c>
      <c r="J44" s="35">
        <v>7260.118684107686</v>
      </c>
      <c r="K44" s="35">
        <v>6778.8747224045101</v>
      </c>
      <c r="L44" s="35">
        <v>6896.2027664035668</v>
      </c>
      <c r="M44" s="35">
        <v>6765.8568488900009</v>
      </c>
      <c r="N44" s="35">
        <v>6282.1669378540382</v>
      </c>
      <c r="O44" s="35">
        <v>7032.9659720736572</v>
      </c>
      <c r="P44" s="35">
        <v>6476.980527330903</v>
      </c>
      <c r="Q44" s="35">
        <v>7171.2081460008458</v>
      </c>
      <c r="R44" s="35">
        <v>6722.8881631774184</v>
      </c>
      <c r="S44" s="35">
        <v>7222.8121446401001</v>
      </c>
      <c r="T44" s="35">
        <v>7030.9245519552805</v>
      </c>
      <c r="U44" s="35">
        <v>7418.2543504866526</v>
      </c>
      <c r="V44" s="35">
        <v>7189.1324635598257</v>
      </c>
      <c r="W44" s="35">
        <v>7619.5364286748754</v>
      </c>
      <c r="X44" s="35">
        <v>7404.806437466621</v>
      </c>
      <c r="Y44" s="35">
        <v>7826.84916547179</v>
      </c>
      <c r="Z44" s="35">
        <v>7626.9506305906198</v>
      </c>
      <c r="AA44" s="35">
        <f>H44+J44+K44+M44+O44+Q44+S44+U44+W44+Y44</f>
        <v>72175.398384620406</v>
      </c>
      <c r="AB44" s="35">
        <f>H44+J44+L44+N44+P44+R44+T44+V44+X44+Z44</f>
        <v>69969.09308431625</v>
      </c>
    </row>
    <row r="45" spans="1:28" s="7" customFormat="1" ht="15.75" customHeight="1" x14ac:dyDescent="0.25">
      <c r="A45" s="36" t="s">
        <v>74</v>
      </c>
      <c r="B45" s="37" t="s">
        <v>51</v>
      </c>
      <c r="C45" s="38" t="s">
        <v>36</v>
      </c>
      <c r="D45" s="35" t="s">
        <v>47</v>
      </c>
      <c r="E45" s="35" t="s">
        <v>47</v>
      </c>
      <c r="F45" s="35" t="s">
        <v>47</v>
      </c>
      <c r="G45" s="35" t="s">
        <v>47</v>
      </c>
      <c r="H45" s="35" t="s">
        <v>47</v>
      </c>
      <c r="I45" s="35" t="s">
        <v>47</v>
      </c>
      <c r="J45" s="35" t="s">
        <v>47</v>
      </c>
      <c r="K45" s="35" t="s">
        <v>47</v>
      </c>
      <c r="L45" s="35" t="s">
        <v>47</v>
      </c>
      <c r="M45" s="35" t="s">
        <v>47</v>
      </c>
      <c r="N45" s="35" t="s">
        <v>47</v>
      </c>
      <c r="O45" s="35" t="s">
        <v>47</v>
      </c>
      <c r="P45" s="35" t="s">
        <v>47</v>
      </c>
      <c r="Q45" s="35" t="s">
        <v>47</v>
      </c>
      <c r="R45" s="35" t="s">
        <v>47</v>
      </c>
      <c r="S45" s="35" t="s">
        <v>47</v>
      </c>
      <c r="T45" s="35" t="s">
        <v>47</v>
      </c>
      <c r="U45" s="35" t="s">
        <v>47</v>
      </c>
      <c r="V45" s="35" t="s">
        <v>47</v>
      </c>
      <c r="W45" s="35" t="s">
        <v>47</v>
      </c>
      <c r="X45" s="35" t="s">
        <v>47</v>
      </c>
      <c r="Y45" s="35" t="s">
        <v>47</v>
      </c>
      <c r="Z45" s="35" t="s">
        <v>47</v>
      </c>
      <c r="AA45" s="35" t="s">
        <v>47</v>
      </c>
      <c r="AB45" s="35" t="s">
        <v>47</v>
      </c>
    </row>
    <row r="46" spans="1:28" s="7" customFormat="1" ht="15.75" customHeight="1" x14ac:dyDescent="0.25">
      <c r="A46" s="36" t="s">
        <v>75</v>
      </c>
      <c r="B46" s="37" t="s">
        <v>53</v>
      </c>
      <c r="C46" s="38" t="s">
        <v>36</v>
      </c>
      <c r="D46" s="35">
        <v>16.373843865464732</v>
      </c>
      <c r="E46" s="35">
        <v>18.152318208183193</v>
      </c>
      <c r="F46" s="35">
        <v>18.358504514256399</v>
      </c>
      <c r="G46" s="35">
        <v>19.24807021306701</v>
      </c>
      <c r="H46" s="35">
        <v>14.785433341352807</v>
      </c>
      <c r="I46" s="35">
        <v>24.063861607298943</v>
      </c>
      <c r="J46" s="35">
        <v>15.893999460000003</v>
      </c>
      <c r="K46" s="35">
        <v>19.94405160345379</v>
      </c>
      <c r="L46" s="35">
        <v>22.922214576635795</v>
      </c>
      <c r="M46" s="35">
        <v>85.035402964894971</v>
      </c>
      <c r="N46" s="35">
        <v>22.763931936400194</v>
      </c>
      <c r="O46" s="35">
        <v>3.3743279647232702</v>
      </c>
      <c r="P46" s="35">
        <v>83.578987691489473</v>
      </c>
      <c r="Q46" s="35">
        <v>3.5123731825591236</v>
      </c>
      <c r="R46" s="35">
        <v>6.1281464298012667</v>
      </c>
      <c r="S46" s="35">
        <v>3.9700065936905364</v>
      </c>
      <c r="T46" s="35">
        <v>6.348228744186911</v>
      </c>
      <c r="U46" s="35">
        <v>4.077431074676384</v>
      </c>
      <c r="V46" s="35">
        <v>6.9342364363250608</v>
      </c>
      <c r="W46" s="35">
        <v>4.1880654317102941</v>
      </c>
      <c r="X46" s="35">
        <v>7.2116058937780636</v>
      </c>
      <c r="Y46" s="35">
        <v>4.3020145301442803</v>
      </c>
      <c r="Z46" s="35">
        <v>7.5000701295291865</v>
      </c>
      <c r="AA46" s="35">
        <f t="shared" ref="AA46:AA47" si="10">H46+J46+K46+M46+O46+Q46+S46+U46+W46+Y46</f>
        <v>159.08310614720546</v>
      </c>
      <c r="AB46" s="35">
        <f t="shared" ref="AB46:AB47" si="11">H46+J46+L46+N46+P46+R46+T46+V46+X46+Z46</f>
        <v>194.06685463949873</v>
      </c>
    </row>
    <row r="47" spans="1:28" s="7" customFormat="1" ht="15.75" customHeight="1" x14ac:dyDescent="0.25">
      <c r="A47" s="36" t="s">
        <v>76</v>
      </c>
      <c r="B47" s="37" t="s">
        <v>55</v>
      </c>
      <c r="C47" s="38" t="s">
        <v>36</v>
      </c>
      <c r="D47" s="35">
        <v>0</v>
      </c>
      <c r="E47" s="35">
        <v>0</v>
      </c>
      <c r="F47" s="35">
        <v>0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  <c r="L47" s="35">
        <v>0</v>
      </c>
      <c r="M47" s="35">
        <v>0</v>
      </c>
      <c r="N47" s="35">
        <v>0</v>
      </c>
      <c r="O47" s="35">
        <v>0</v>
      </c>
      <c r="P47" s="35">
        <v>0</v>
      </c>
      <c r="Q47" s="35">
        <v>0</v>
      </c>
      <c r="R47" s="35">
        <v>0</v>
      </c>
      <c r="S47" s="35">
        <v>0</v>
      </c>
      <c r="T47" s="35">
        <v>0</v>
      </c>
      <c r="U47" s="35">
        <v>0</v>
      </c>
      <c r="V47" s="35">
        <v>0</v>
      </c>
      <c r="W47" s="35">
        <v>0</v>
      </c>
      <c r="X47" s="35">
        <v>0</v>
      </c>
      <c r="Y47" s="35">
        <v>0</v>
      </c>
      <c r="Z47" s="35">
        <v>0</v>
      </c>
      <c r="AA47" s="35">
        <f t="shared" si="10"/>
        <v>0</v>
      </c>
      <c r="AB47" s="35">
        <f t="shared" si="11"/>
        <v>0</v>
      </c>
    </row>
    <row r="48" spans="1:28" s="7" customFormat="1" ht="15.75" customHeight="1" x14ac:dyDescent="0.25">
      <c r="A48" s="36" t="s">
        <v>77</v>
      </c>
      <c r="B48" s="37" t="s">
        <v>57</v>
      </c>
      <c r="C48" s="38" t="s">
        <v>36</v>
      </c>
      <c r="D48" s="35" t="s">
        <v>47</v>
      </c>
      <c r="E48" s="35" t="s">
        <v>47</v>
      </c>
      <c r="F48" s="35" t="s">
        <v>47</v>
      </c>
      <c r="G48" s="35" t="s">
        <v>47</v>
      </c>
      <c r="H48" s="35" t="s">
        <v>47</v>
      </c>
      <c r="I48" s="35" t="s">
        <v>47</v>
      </c>
      <c r="J48" s="35" t="s">
        <v>47</v>
      </c>
      <c r="K48" s="35" t="s">
        <v>47</v>
      </c>
      <c r="L48" s="35" t="s">
        <v>47</v>
      </c>
      <c r="M48" s="35" t="s">
        <v>47</v>
      </c>
      <c r="N48" s="35" t="s">
        <v>47</v>
      </c>
      <c r="O48" s="35" t="s">
        <v>47</v>
      </c>
      <c r="P48" s="35" t="s">
        <v>47</v>
      </c>
      <c r="Q48" s="35" t="s">
        <v>47</v>
      </c>
      <c r="R48" s="35" t="s">
        <v>47</v>
      </c>
      <c r="S48" s="35" t="s">
        <v>47</v>
      </c>
      <c r="T48" s="35" t="s">
        <v>47</v>
      </c>
      <c r="U48" s="35" t="s">
        <v>47</v>
      </c>
      <c r="V48" s="35" t="s">
        <v>47</v>
      </c>
      <c r="W48" s="35" t="s">
        <v>47</v>
      </c>
      <c r="X48" s="35" t="s">
        <v>47</v>
      </c>
      <c r="Y48" s="35" t="s">
        <v>47</v>
      </c>
      <c r="Z48" s="35" t="s">
        <v>47</v>
      </c>
      <c r="AA48" s="35" t="s">
        <v>47</v>
      </c>
      <c r="AB48" s="35" t="s">
        <v>47</v>
      </c>
    </row>
    <row r="49" spans="1:28" s="7" customFormat="1" ht="31.5" customHeight="1" x14ac:dyDescent="0.25">
      <c r="A49" s="36" t="s">
        <v>78</v>
      </c>
      <c r="B49" s="39" t="s">
        <v>59</v>
      </c>
      <c r="C49" s="38" t="s">
        <v>36</v>
      </c>
      <c r="D49" s="35" t="s">
        <v>47</v>
      </c>
      <c r="E49" s="35" t="s">
        <v>47</v>
      </c>
      <c r="F49" s="35" t="s">
        <v>47</v>
      </c>
      <c r="G49" s="35" t="s">
        <v>47</v>
      </c>
      <c r="H49" s="35" t="s">
        <v>47</v>
      </c>
      <c r="I49" s="35" t="s">
        <v>47</v>
      </c>
      <c r="J49" s="35" t="s">
        <v>47</v>
      </c>
      <c r="K49" s="35" t="s">
        <v>47</v>
      </c>
      <c r="L49" s="35" t="s">
        <v>47</v>
      </c>
      <c r="M49" s="35" t="s">
        <v>47</v>
      </c>
      <c r="N49" s="35" t="s">
        <v>47</v>
      </c>
      <c r="O49" s="35" t="s">
        <v>47</v>
      </c>
      <c r="P49" s="35" t="s">
        <v>47</v>
      </c>
      <c r="Q49" s="35" t="s">
        <v>47</v>
      </c>
      <c r="R49" s="35" t="s">
        <v>47</v>
      </c>
      <c r="S49" s="35" t="s">
        <v>47</v>
      </c>
      <c r="T49" s="35" t="s">
        <v>47</v>
      </c>
      <c r="U49" s="35" t="s">
        <v>47</v>
      </c>
      <c r="V49" s="35" t="s">
        <v>47</v>
      </c>
      <c r="W49" s="35" t="s">
        <v>47</v>
      </c>
      <c r="X49" s="35" t="s">
        <v>47</v>
      </c>
      <c r="Y49" s="35" t="s">
        <v>47</v>
      </c>
      <c r="Z49" s="35" t="s">
        <v>47</v>
      </c>
      <c r="AA49" s="35" t="s">
        <v>47</v>
      </c>
      <c r="AB49" s="35" t="s">
        <v>47</v>
      </c>
    </row>
    <row r="50" spans="1:28" s="7" customFormat="1" ht="15.75" customHeight="1" x14ac:dyDescent="0.25">
      <c r="A50" s="36" t="s">
        <v>79</v>
      </c>
      <c r="B50" s="41" t="s">
        <v>61</v>
      </c>
      <c r="C50" s="38" t="s">
        <v>36</v>
      </c>
      <c r="D50" s="35" t="s">
        <v>47</v>
      </c>
      <c r="E50" s="35" t="s">
        <v>47</v>
      </c>
      <c r="F50" s="35" t="s">
        <v>47</v>
      </c>
      <c r="G50" s="35" t="s">
        <v>47</v>
      </c>
      <c r="H50" s="35" t="s">
        <v>47</v>
      </c>
      <c r="I50" s="35" t="s">
        <v>47</v>
      </c>
      <c r="J50" s="35" t="s">
        <v>47</v>
      </c>
      <c r="K50" s="35" t="s">
        <v>47</v>
      </c>
      <c r="L50" s="35" t="s">
        <v>47</v>
      </c>
      <c r="M50" s="35" t="s">
        <v>47</v>
      </c>
      <c r="N50" s="35" t="s">
        <v>47</v>
      </c>
      <c r="O50" s="35" t="s">
        <v>47</v>
      </c>
      <c r="P50" s="35" t="s">
        <v>47</v>
      </c>
      <c r="Q50" s="35" t="s">
        <v>47</v>
      </c>
      <c r="R50" s="35" t="s">
        <v>47</v>
      </c>
      <c r="S50" s="35" t="s">
        <v>47</v>
      </c>
      <c r="T50" s="35" t="s">
        <v>47</v>
      </c>
      <c r="U50" s="35" t="s">
        <v>47</v>
      </c>
      <c r="V50" s="35" t="s">
        <v>47</v>
      </c>
      <c r="W50" s="35" t="s">
        <v>47</v>
      </c>
      <c r="X50" s="35" t="s">
        <v>47</v>
      </c>
      <c r="Y50" s="35" t="s">
        <v>47</v>
      </c>
      <c r="Z50" s="35" t="s">
        <v>47</v>
      </c>
      <c r="AA50" s="35" t="s">
        <v>47</v>
      </c>
      <c r="AB50" s="35" t="s">
        <v>47</v>
      </c>
    </row>
    <row r="51" spans="1:28" s="7" customFormat="1" ht="15.75" customHeight="1" x14ac:dyDescent="0.25">
      <c r="A51" s="36" t="s">
        <v>80</v>
      </c>
      <c r="B51" s="41" t="s">
        <v>63</v>
      </c>
      <c r="C51" s="38" t="s">
        <v>36</v>
      </c>
      <c r="D51" s="35" t="s">
        <v>47</v>
      </c>
      <c r="E51" s="35" t="s">
        <v>47</v>
      </c>
      <c r="F51" s="35" t="s">
        <v>47</v>
      </c>
      <c r="G51" s="35" t="s">
        <v>47</v>
      </c>
      <c r="H51" s="35" t="s">
        <v>47</v>
      </c>
      <c r="I51" s="35" t="s">
        <v>47</v>
      </c>
      <c r="J51" s="35" t="s">
        <v>47</v>
      </c>
      <c r="K51" s="35" t="s">
        <v>47</v>
      </c>
      <c r="L51" s="35" t="s">
        <v>47</v>
      </c>
      <c r="M51" s="35" t="s">
        <v>47</v>
      </c>
      <c r="N51" s="35" t="s">
        <v>47</v>
      </c>
      <c r="O51" s="35" t="s">
        <v>47</v>
      </c>
      <c r="P51" s="35" t="s">
        <v>47</v>
      </c>
      <c r="Q51" s="35" t="s">
        <v>47</v>
      </c>
      <c r="R51" s="35" t="s">
        <v>47</v>
      </c>
      <c r="S51" s="35" t="s">
        <v>47</v>
      </c>
      <c r="T51" s="35" t="s">
        <v>47</v>
      </c>
      <c r="U51" s="35" t="s">
        <v>47</v>
      </c>
      <c r="V51" s="35" t="s">
        <v>47</v>
      </c>
      <c r="W51" s="35" t="s">
        <v>47</v>
      </c>
      <c r="X51" s="35" t="s">
        <v>47</v>
      </c>
      <c r="Y51" s="35" t="s">
        <v>47</v>
      </c>
      <c r="Z51" s="35" t="s">
        <v>47</v>
      </c>
      <c r="AA51" s="35" t="s">
        <v>47</v>
      </c>
      <c r="AB51" s="35" t="s">
        <v>47</v>
      </c>
    </row>
    <row r="52" spans="1:28" s="7" customFormat="1" ht="15.75" customHeight="1" x14ac:dyDescent="0.25">
      <c r="A52" s="36" t="s">
        <v>81</v>
      </c>
      <c r="B52" s="37" t="s">
        <v>65</v>
      </c>
      <c r="C52" s="38" t="s">
        <v>36</v>
      </c>
      <c r="D52" s="35">
        <v>9.7656823109435571</v>
      </c>
      <c r="E52" s="35">
        <v>7.4659980630767526</v>
      </c>
      <c r="F52" s="35">
        <v>3.3580840428558885</v>
      </c>
      <c r="G52" s="35">
        <v>4.6124911906040866</v>
      </c>
      <c r="H52" s="35">
        <v>10.030497677354532</v>
      </c>
      <c r="I52" s="35">
        <v>2.8905999889702936</v>
      </c>
      <c r="J52" s="35">
        <v>12.251927319999394</v>
      </c>
      <c r="K52" s="35">
        <v>10.983120620448732</v>
      </c>
      <c r="L52" s="35">
        <v>16.550536809185807</v>
      </c>
      <c r="M52" s="35">
        <v>11.730426879578397</v>
      </c>
      <c r="N52" s="35">
        <v>13.375816900200753</v>
      </c>
      <c r="O52" s="35">
        <v>12.138311069217153</v>
      </c>
      <c r="P52" s="35">
        <v>13.253412627434418</v>
      </c>
      <c r="Q52" s="35">
        <v>12.563530793294447</v>
      </c>
      <c r="R52" s="35">
        <v>13.733367723397956</v>
      </c>
      <c r="S52" s="35">
        <v>12.99572926029855</v>
      </c>
      <c r="T52" s="35">
        <v>14.235360478379727</v>
      </c>
      <c r="U52" s="35">
        <v>13.347380935900018</v>
      </c>
      <c r="V52" s="35">
        <v>14.7366032863789</v>
      </c>
      <c r="W52" s="35">
        <v>13.709540070140486</v>
      </c>
      <c r="X52" s="35">
        <v>15.326067417834055</v>
      </c>
      <c r="Y52" s="35">
        <v>14.082549937443144</v>
      </c>
      <c r="Z52" s="35">
        <v>15.939110114547418</v>
      </c>
      <c r="AA52" s="35">
        <f t="shared" ref="AA52:AA64" si="12">H52+J52+K52+M52+O52+Q52+S52+U52+W52+Y52</f>
        <v>123.83301456367485</v>
      </c>
      <c r="AB52" s="35">
        <f t="shared" ref="AB52:AB64" si="13">H52+J52+L52+N52+P52+R52+T52+V52+X52+Z52</f>
        <v>139.43270035471295</v>
      </c>
    </row>
    <row r="53" spans="1:28" s="7" customFormat="1" ht="15.75" customHeight="1" x14ac:dyDescent="0.25">
      <c r="A53" s="32" t="s">
        <v>82</v>
      </c>
      <c r="B53" s="42" t="s">
        <v>83</v>
      </c>
      <c r="C53" s="34" t="s">
        <v>36</v>
      </c>
      <c r="D53" s="35">
        <f>D54+D55+D60+D61</f>
        <v>625.00341350938731</v>
      </c>
      <c r="E53" s="35">
        <f t="shared" ref="E53:Z53" si="14">E54+E55+E60+E61</f>
        <v>623.37175131699462</v>
      </c>
      <c r="F53" s="35">
        <f t="shared" si="14"/>
        <v>632.40630058003899</v>
      </c>
      <c r="G53" s="35">
        <f t="shared" si="14"/>
        <v>668.12615605587996</v>
      </c>
      <c r="H53" s="35">
        <f t="shared" si="14"/>
        <v>694.96608986052411</v>
      </c>
      <c r="I53" s="35">
        <f t="shared" si="14"/>
        <v>650.53336476311119</v>
      </c>
      <c r="J53" s="35">
        <f t="shared" si="14"/>
        <v>784.25430756999992</v>
      </c>
      <c r="K53" s="35">
        <f t="shared" si="14"/>
        <v>850.53701683457882</v>
      </c>
      <c r="L53" s="35">
        <f t="shared" si="14"/>
        <v>755.6284462497033</v>
      </c>
      <c r="M53" s="35">
        <f t="shared" si="14"/>
        <v>844.75585801322848</v>
      </c>
      <c r="N53" s="35">
        <f t="shared" si="14"/>
        <v>592.67707926416574</v>
      </c>
      <c r="O53" s="35">
        <f t="shared" si="14"/>
        <v>891.12190865523519</v>
      </c>
      <c r="P53" s="35">
        <f t="shared" si="14"/>
        <v>595.36662029414526</v>
      </c>
      <c r="Q53" s="35">
        <f t="shared" si="14"/>
        <v>929.4544075389008</v>
      </c>
      <c r="R53" s="35">
        <f t="shared" si="14"/>
        <v>597.40194340447101</v>
      </c>
      <c r="S53" s="35">
        <f t="shared" si="14"/>
        <v>904.19710204330806</v>
      </c>
      <c r="T53" s="35">
        <f t="shared" si="14"/>
        <v>613.01476416451931</v>
      </c>
      <c r="U53" s="35">
        <f t="shared" si="14"/>
        <v>929.03962578991775</v>
      </c>
      <c r="V53" s="35">
        <f t="shared" si="14"/>
        <v>601.06314285248197</v>
      </c>
      <c r="W53" s="35">
        <f t="shared" si="14"/>
        <v>954.58175746263191</v>
      </c>
      <c r="X53" s="35">
        <f t="shared" si="14"/>
        <v>621.89861097440132</v>
      </c>
      <c r="Y53" s="35">
        <f t="shared" si="14"/>
        <v>980.84357194350764</v>
      </c>
      <c r="Z53" s="35">
        <f t="shared" si="14"/>
        <v>643.47128609343213</v>
      </c>
      <c r="AA53" s="35">
        <f t="shared" si="12"/>
        <v>8763.7516457118327</v>
      </c>
      <c r="AB53" s="35">
        <f t="shared" si="13"/>
        <v>6499.7422907278433</v>
      </c>
    </row>
    <row r="54" spans="1:28" s="7" customFormat="1" ht="15.75" customHeight="1" x14ac:dyDescent="0.25">
      <c r="A54" s="36" t="s">
        <v>69</v>
      </c>
      <c r="B54" s="41" t="s">
        <v>84</v>
      </c>
      <c r="C54" s="38" t="s">
        <v>36</v>
      </c>
      <c r="D54" s="35">
        <v>0</v>
      </c>
      <c r="E54" s="35">
        <v>0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>
        <v>0</v>
      </c>
      <c r="M54" s="35">
        <v>0</v>
      </c>
      <c r="N54" s="35">
        <v>0</v>
      </c>
      <c r="O54" s="35">
        <v>0</v>
      </c>
      <c r="P54" s="35">
        <v>0</v>
      </c>
      <c r="Q54" s="35">
        <v>0</v>
      </c>
      <c r="R54" s="35">
        <v>0</v>
      </c>
      <c r="S54" s="35">
        <v>0</v>
      </c>
      <c r="T54" s="35">
        <v>0</v>
      </c>
      <c r="U54" s="35">
        <v>0</v>
      </c>
      <c r="V54" s="35">
        <v>0</v>
      </c>
      <c r="W54" s="35">
        <v>0</v>
      </c>
      <c r="X54" s="35">
        <v>0</v>
      </c>
      <c r="Y54" s="35">
        <v>0</v>
      </c>
      <c r="Z54" s="35">
        <v>0</v>
      </c>
      <c r="AA54" s="35">
        <f t="shared" si="12"/>
        <v>0</v>
      </c>
      <c r="AB54" s="35">
        <f t="shared" si="13"/>
        <v>0</v>
      </c>
    </row>
    <row r="55" spans="1:28" s="7" customFormat="1" ht="15.75" customHeight="1" x14ac:dyDescent="0.25">
      <c r="A55" s="36" t="s">
        <v>70</v>
      </c>
      <c r="B55" s="40" t="s">
        <v>85</v>
      </c>
      <c r="C55" s="38" t="s">
        <v>36</v>
      </c>
      <c r="D55" s="35">
        <f>D56+D59</f>
        <v>421.29641999999996</v>
      </c>
      <c r="E55" s="35">
        <f t="shared" ref="E55:Z55" si="15">E56+E59</f>
        <v>467.69295</v>
      </c>
      <c r="F55" s="35">
        <f t="shared" si="15"/>
        <v>438.18184459999998</v>
      </c>
      <c r="G55" s="35">
        <f t="shared" si="15"/>
        <v>463.95515222387996</v>
      </c>
      <c r="H55" s="35">
        <f t="shared" si="15"/>
        <v>486.87397304000001</v>
      </c>
      <c r="I55" s="35">
        <f t="shared" si="15"/>
        <v>446.46822088737105</v>
      </c>
      <c r="J55" s="35">
        <f t="shared" si="15"/>
        <v>553.55070271999989</v>
      </c>
      <c r="K55" s="35">
        <f t="shared" si="15"/>
        <v>615.9734942</v>
      </c>
      <c r="L55" s="35">
        <f t="shared" si="15"/>
        <v>414.98334596000007</v>
      </c>
      <c r="M55" s="35">
        <f t="shared" si="15"/>
        <v>604.20515178220012</v>
      </c>
      <c r="N55" s="35">
        <f t="shared" si="15"/>
        <v>315.93506068632144</v>
      </c>
      <c r="O55" s="35">
        <f t="shared" si="15"/>
        <v>640.98976203790005</v>
      </c>
      <c r="P55" s="35">
        <f t="shared" si="15"/>
        <v>322.40258410846138</v>
      </c>
      <c r="Q55" s="35">
        <f t="shared" si="15"/>
        <v>676.95759441602013</v>
      </c>
      <c r="R55" s="35">
        <f t="shared" si="15"/>
        <v>327.38628691501549</v>
      </c>
      <c r="S55" s="35">
        <f t="shared" si="15"/>
        <v>675.85817057433906</v>
      </c>
      <c r="T55" s="35">
        <f t="shared" si="15"/>
        <v>325.66573889636902</v>
      </c>
      <c r="U55" s="35">
        <f t="shared" si="15"/>
        <v>696.13391569156931</v>
      </c>
      <c r="V55" s="35">
        <f t="shared" si="15"/>
        <v>323.69750817848427</v>
      </c>
      <c r="W55" s="35">
        <f t="shared" si="15"/>
        <v>717.01793316231647</v>
      </c>
      <c r="X55" s="35">
        <f t="shared" si="15"/>
        <v>333.43835091344374</v>
      </c>
      <c r="Y55" s="35">
        <f t="shared" si="15"/>
        <v>738.528471157186</v>
      </c>
      <c r="Z55" s="35">
        <f t="shared" si="15"/>
        <v>343.47261563003622</v>
      </c>
      <c r="AA55" s="35">
        <f t="shared" si="12"/>
        <v>6406.089168781531</v>
      </c>
      <c r="AB55" s="35">
        <f t="shared" si="13"/>
        <v>3747.4061670481315</v>
      </c>
    </row>
    <row r="56" spans="1:28" s="7" customFormat="1" ht="15.75" customHeight="1" x14ac:dyDescent="0.25">
      <c r="A56" s="36" t="s">
        <v>86</v>
      </c>
      <c r="B56" s="43" t="s">
        <v>87</v>
      </c>
      <c r="C56" s="38" t="s">
        <v>36</v>
      </c>
      <c r="D56" s="35">
        <f>D57+D58</f>
        <v>419.28996999999998</v>
      </c>
      <c r="E56" s="35">
        <f t="shared" ref="E56:Z56" si="16">E57+E58</f>
        <v>467.69295</v>
      </c>
      <c r="F56" s="35">
        <f t="shared" si="16"/>
        <v>438.18184459999998</v>
      </c>
      <c r="G56" s="35">
        <f t="shared" si="16"/>
        <v>463.95515222387996</v>
      </c>
      <c r="H56" s="35">
        <f t="shared" si="16"/>
        <v>486.87397304000001</v>
      </c>
      <c r="I56" s="35">
        <f t="shared" si="16"/>
        <v>446.46822088737105</v>
      </c>
      <c r="J56" s="35">
        <f t="shared" si="16"/>
        <v>553.55070271999989</v>
      </c>
      <c r="K56" s="35">
        <f t="shared" si="16"/>
        <v>615.9734942</v>
      </c>
      <c r="L56" s="35">
        <f t="shared" si="16"/>
        <v>412.29864154000006</v>
      </c>
      <c r="M56" s="35">
        <f t="shared" si="16"/>
        <v>604.20515178220012</v>
      </c>
      <c r="N56" s="35">
        <f t="shared" si="16"/>
        <v>312.80921737632144</v>
      </c>
      <c r="O56" s="35">
        <f t="shared" si="16"/>
        <v>640.98976203790005</v>
      </c>
      <c r="P56" s="35">
        <f t="shared" si="16"/>
        <v>319.92586221138038</v>
      </c>
      <c r="Q56" s="35">
        <f t="shared" si="16"/>
        <v>676.95759441602013</v>
      </c>
      <c r="R56" s="35">
        <f t="shared" si="16"/>
        <v>324.74858145007528</v>
      </c>
      <c r="S56" s="35">
        <f t="shared" si="16"/>
        <v>675.85817057433906</v>
      </c>
      <c r="T56" s="35">
        <f t="shared" si="16"/>
        <v>322.85658274253382</v>
      </c>
      <c r="U56" s="35">
        <f t="shared" si="16"/>
        <v>696.13391569156931</v>
      </c>
      <c r="V56" s="35">
        <f t="shared" si="16"/>
        <v>320.70575921799201</v>
      </c>
      <c r="W56" s="35">
        <f t="shared" si="16"/>
        <v>717.01793316231647</v>
      </c>
      <c r="X56" s="35">
        <f t="shared" si="16"/>
        <v>330.32693199453178</v>
      </c>
      <c r="Y56" s="35">
        <f t="shared" si="16"/>
        <v>738.528471157186</v>
      </c>
      <c r="Z56" s="35">
        <f t="shared" si="16"/>
        <v>340.23673995436775</v>
      </c>
      <c r="AA56" s="35">
        <f t="shared" si="12"/>
        <v>6406.089168781531</v>
      </c>
      <c r="AB56" s="35">
        <f t="shared" si="13"/>
        <v>3724.3329922472021</v>
      </c>
    </row>
    <row r="57" spans="1:28" s="7" customFormat="1" ht="31.5" customHeight="1" x14ac:dyDescent="0.25">
      <c r="A57" s="36" t="s">
        <v>88</v>
      </c>
      <c r="B57" s="44" t="s">
        <v>89</v>
      </c>
      <c r="C57" s="38" t="s">
        <v>36</v>
      </c>
      <c r="D57" s="35">
        <v>419.28996999999998</v>
      </c>
      <c r="E57" s="35">
        <v>467.69295</v>
      </c>
      <c r="F57" s="35">
        <v>438.18184459999998</v>
      </c>
      <c r="G57" s="35">
        <v>463.95515222387996</v>
      </c>
      <c r="H57" s="35">
        <v>486.87397304000001</v>
      </c>
      <c r="I57" s="35">
        <v>446.46822088737105</v>
      </c>
      <c r="J57" s="35">
        <v>553.55070271999989</v>
      </c>
      <c r="K57" s="35">
        <v>615.9734942</v>
      </c>
      <c r="L57" s="35">
        <v>412.29864154000006</v>
      </c>
      <c r="M57" s="35">
        <v>604.20515178220012</v>
      </c>
      <c r="N57" s="35">
        <v>312.80921737632144</v>
      </c>
      <c r="O57" s="35">
        <v>640.98976203790005</v>
      </c>
      <c r="P57" s="35">
        <v>319.92586221138038</v>
      </c>
      <c r="Q57" s="35">
        <v>676.95759441602013</v>
      </c>
      <c r="R57" s="35">
        <v>324.74858145007528</v>
      </c>
      <c r="S57" s="35">
        <v>675.85817057433906</v>
      </c>
      <c r="T57" s="35">
        <v>322.85658274253382</v>
      </c>
      <c r="U57" s="35">
        <v>696.13391569156931</v>
      </c>
      <c r="V57" s="35">
        <v>320.70575921799201</v>
      </c>
      <c r="W57" s="35">
        <v>717.01793316231647</v>
      </c>
      <c r="X57" s="35">
        <v>330.32693199453178</v>
      </c>
      <c r="Y57" s="35">
        <v>738.528471157186</v>
      </c>
      <c r="Z57" s="35">
        <v>340.23673995436775</v>
      </c>
      <c r="AA57" s="35">
        <f t="shared" si="12"/>
        <v>6406.089168781531</v>
      </c>
      <c r="AB57" s="35">
        <f t="shared" si="13"/>
        <v>3724.3329922472021</v>
      </c>
    </row>
    <row r="58" spans="1:28" s="7" customFormat="1" ht="15.75" customHeight="1" x14ac:dyDescent="0.25">
      <c r="A58" s="36" t="s">
        <v>90</v>
      </c>
      <c r="B58" s="44" t="s">
        <v>91</v>
      </c>
      <c r="C58" s="38" t="s">
        <v>36</v>
      </c>
      <c r="D58" s="35">
        <v>0</v>
      </c>
      <c r="E58" s="35">
        <v>0</v>
      </c>
      <c r="F58" s="35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0</v>
      </c>
      <c r="M58" s="35">
        <v>0</v>
      </c>
      <c r="N58" s="35">
        <v>0</v>
      </c>
      <c r="O58" s="35">
        <v>0</v>
      </c>
      <c r="P58" s="35">
        <v>0</v>
      </c>
      <c r="Q58" s="35">
        <v>0</v>
      </c>
      <c r="R58" s="35">
        <v>0</v>
      </c>
      <c r="S58" s="35">
        <v>0</v>
      </c>
      <c r="T58" s="35">
        <v>0</v>
      </c>
      <c r="U58" s="35">
        <v>0</v>
      </c>
      <c r="V58" s="35">
        <v>0</v>
      </c>
      <c r="W58" s="35">
        <v>0</v>
      </c>
      <c r="X58" s="35">
        <v>0</v>
      </c>
      <c r="Y58" s="35">
        <v>0</v>
      </c>
      <c r="Z58" s="35">
        <v>0</v>
      </c>
      <c r="AA58" s="35">
        <f t="shared" si="12"/>
        <v>0</v>
      </c>
      <c r="AB58" s="35">
        <f t="shared" si="13"/>
        <v>0</v>
      </c>
    </row>
    <row r="59" spans="1:28" s="7" customFormat="1" ht="15.75" customHeight="1" x14ac:dyDescent="0.25">
      <c r="A59" s="36" t="s">
        <v>92</v>
      </c>
      <c r="B59" s="43" t="s">
        <v>93</v>
      </c>
      <c r="C59" s="38" t="s">
        <v>36</v>
      </c>
      <c r="D59" s="35">
        <v>2.0064500000000001</v>
      </c>
      <c r="E59" s="35">
        <v>0</v>
      </c>
      <c r="F59" s="35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2.6847044200000001</v>
      </c>
      <c r="M59" s="35">
        <v>0</v>
      </c>
      <c r="N59" s="35">
        <v>3.1258433099999996</v>
      </c>
      <c r="O59" s="35">
        <v>0</v>
      </c>
      <c r="P59" s="35">
        <v>2.4767218970810174</v>
      </c>
      <c r="Q59" s="35">
        <v>0</v>
      </c>
      <c r="R59" s="35">
        <v>2.6377054649402374</v>
      </c>
      <c r="S59" s="35">
        <v>0</v>
      </c>
      <c r="T59" s="35">
        <v>2.809156153835227</v>
      </c>
      <c r="U59" s="35">
        <v>0</v>
      </c>
      <c r="V59" s="35">
        <v>2.9917489604922722</v>
      </c>
      <c r="W59" s="35">
        <v>0</v>
      </c>
      <c r="X59" s="35">
        <v>3.1114189189119634</v>
      </c>
      <c r="Y59" s="35">
        <v>0</v>
      </c>
      <c r="Z59" s="35">
        <v>3.2358756756684421</v>
      </c>
      <c r="AA59" s="35">
        <f t="shared" si="12"/>
        <v>0</v>
      </c>
      <c r="AB59" s="35">
        <f t="shared" si="13"/>
        <v>23.073174800929159</v>
      </c>
    </row>
    <row r="60" spans="1:28" s="7" customFormat="1" ht="15.75" customHeight="1" x14ac:dyDescent="0.25">
      <c r="A60" s="36" t="s">
        <v>71</v>
      </c>
      <c r="B60" s="40" t="s">
        <v>94</v>
      </c>
      <c r="C60" s="38" t="s">
        <v>36</v>
      </c>
      <c r="D60" s="35">
        <v>112.68728999999999</v>
      </c>
      <c r="E60" s="35">
        <v>155.67880131699459</v>
      </c>
      <c r="F60" s="35">
        <v>194.22445598003901</v>
      </c>
      <c r="G60" s="35">
        <v>204.17100383199997</v>
      </c>
      <c r="H60" s="35">
        <v>208.09211682052413</v>
      </c>
      <c r="I60" s="35">
        <v>204.06514387574018</v>
      </c>
      <c r="J60" s="35">
        <v>230.70360485</v>
      </c>
      <c r="K60" s="35">
        <v>234.56352263457882</v>
      </c>
      <c r="L60" s="35">
        <v>168.9180983959794</v>
      </c>
      <c r="M60" s="35">
        <v>240.55070623102839</v>
      </c>
      <c r="N60" s="35">
        <v>124.88823453999998</v>
      </c>
      <c r="O60" s="35">
        <v>250.13214661733511</v>
      </c>
      <c r="P60" s="35">
        <v>117.35658649099996</v>
      </c>
      <c r="Q60" s="35">
        <v>252.4968131228807</v>
      </c>
      <c r="R60" s="35">
        <v>112.02445586752779</v>
      </c>
      <c r="S60" s="35">
        <v>228.33893146896904</v>
      </c>
      <c r="T60" s="35">
        <v>119.55410208340325</v>
      </c>
      <c r="U60" s="35">
        <v>232.90571009834841</v>
      </c>
      <c r="V60" s="35">
        <v>112.49200175363164</v>
      </c>
      <c r="W60" s="35">
        <v>237.56382430031539</v>
      </c>
      <c r="X60" s="35">
        <v>116.99168182377691</v>
      </c>
      <c r="Y60" s="35">
        <v>242.31510078632169</v>
      </c>
      <c r="Z60" s="35">
        <v>121.67134909672799</v>
      </c>
      <c r="AA60" s="35">
        <f t="shared" si="12"/>
        <v>2357.6624769303016</v>
      </c>
      <c r="AB60" s="35">
        <f t="shared" si="13"/>
        <v>1432.692231722571</v>
      </c>
    </row>
    <row r="61" spans="1:28" s="7" customFormat="1" ht="15.75" customHeight="1" x14ac:dyDescent="0.25">
      <c r="A61" s="36" t="s">
        <v>95</v>
      </c>
      <c r="B61" s="40" t="s">
        <v>96</v>
      </c>
      <c r="C61" s="38" t="s">
        <v>36</v>
      </c>
      <c r="D61" s="35">
        <v>91.019703509387341</v>
      </c>
      <c r="E61" s="35">
        <v>0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171.72700189372384</v>
      </c>
      <c r="M61" s="35">
        <v>0</v>
      </c>
      <c r="N61" s="35">
        <v>151.85378403784432</v>
      </c>
      <c r="O61" s="35">
        <v>0</v>
      </c>
      <c r="P61" s="35">
        <v>155.60744969468391</v>
      </c>
      <c r="Q61" s="35">
        <v>0</v>
      </c>
      <c r="R61" s="35">
        <v>157.99120062192773</v>
      </c>
      <c r="S61" s="35">
        <v>0</v>
      </c>
      <c r="T61" s="35">
        <v>167.79492318474703</v>
      </c>
      <c r="U61" s="35">
        <v>0</v>
      </c>
      <c r="V61" s="35">
        <v>164.87363292036605</v>
      </c>
      <c r="W61" s="35">
        <v>0</v>
      </c>
      <c r="X61" s="35">
        <v>171.46857823718071</v>
      </c>
      <c r="Y61" s="35">
        <v>0</v>
      </c>
      <c r="Z61" s="35">
        <v>178.32732136666795</v>
      </c>
      <c r="AA61" s="35">
        <f t="shared" si="12"/>
        <v>0</v>
      </c>
      <c r="AB61" s="35">
        <f t="shared" si="13"/>
        <v>1319.6438919571415</v>
      </c>
    </row>
    <row r="62" spans="1:28" s="7" customFormat="1" ht="15.75" customHeight="1" x14ac:dyDescent="0.25">
      <c r="A62" s="32" t="s">
        <v>97</v>
      </c>
      <c r="B62" s="42" t="s">
        <v>98</v>
      </c>
      <c r="C62" s="34" t="s">
        <v>36</v>
      </c>
      <c r="D62" s="35">
        <f>SUM(D63:D67)</f>
        <v>1675.1898183396752</v>
      </c>
      <c r="E62" s="35">
        <f t="shared" ref="E62:Z62" si="17">SUM(E63:E67)</f>
        <v>1503.2991319290727</v>
      </c>
      <c r="F62" s="35">
        <f t="shared" si="17"/>
        <v>4210.7031613858735</v>
      </c>
      <c r="G62" s="35">
        <f t="shared" si="17"/>
        <v>4426.0100975942059</v>
      </c>
      <c r="H62" s="35">
        <f t="shared" si="17"/>
        <v>4499.5497510934665</v>
      </c>
      <c r="I62" s="35">
        <f t="shared" si="17"/>
        <v>4132.8548769830413</v>
      </c>
      <c r="J62" s="35">
        <f t="shared" si="17"/>
        <v>4521.5956543900002</v>
      </c>
      <c r="K62" s="35">
        <f t="shared" si="17"/>
        <v>3833.1560921496407</v>
      </c>
      <c r="L62" s="35">
        <f t="shared" si="17"/>
        <v>3711.3986442600913</v>
      </c>
      <c r="M62" s="35">
        <f t="shared" si="17"/>
        <v>3853.1328642596995</v>
      </c>
      <c r="N62" s="35">
        <f t="shared" si="17"/>
        <v>3578.3877221908747</v>
      </c>
      <c r="O62" s="35">
        <f t="shared" si="17"/>
        <v>3885.1801976844695</v>
      </c>
      <c r="P62" s="35">
        <f t="shared" si="17"/>
        <v>3715.4615220587903</v>
      </c>
      <c r="Q62" s="35">
        <f t="shared" si="17"/>
        <v>3908.6040919235938</v>
      </c>
      <c r="R62" s="35">
        <f t="shared" si="17"/>
        <v>3834.9129969051291</v>
      </c>
      <c r="S62" s="35">
        <f t="shared" si="17"/>
        <v>3933.1706159358173</v>
      </c>
      <c r="T62" s="35">
        <f t="shared" si="17"/>
        <v>3967.6258607538716</v>
      </c>
      <c r="U62" s="35">
        <f t="shared" si="17"/>
        <v>4015.9419404924029</v>
      </c>
      <c r="V62" s="35">
        <f t="shared" si="17"/>
        <v>4105.4044298749022</v>
      </c>
      <c r="W62" s="35">
        <f t="shared" si="17"/>
        <v>4100.4919289072559</v>
      </c>
      <c r="X62" s="35">
        <f t="shared" si="17"/>
        <v>4229.599667292393</v>
      </c>
      <c r="Y62" s="35">
        <f t="shared" si="17"/>
        <v>4186.8598515785561</v>
      </c>
      <c r="Z62" s="35">
        <f t="shared" si="17"/>
        <v>4357.5620860132576</v>
      </c>
      <c r="AA62" s="35">
        <f t="shared" si="12"/>
        <v>40737.682988414905</v>
      </c>
      <c r="AB62" s="35">
        <f t="shared" si="13"/>
        <v>40521.498334832773</v>
      </c>
    </row>
    <row r="63" spans="1:28" s="7" customFormat="1" ht="31.5" customHeight="1" x14ac:dyDescent="0.25">
      <c r="A63" s="36" t="s">
        <v>99</v>
      </c>
      <c r="B63" s="41" t="s">
        <v>100</v>
      </c>
      <c r="C63" s="38" t="s">
        <v>36</v>
      </c>
      <c r="D63" s="35">
        <v>1586.8735099999999</v>
      </c>
      <c r="E63" s="35">
        <v>1415.6383000000001</v>
      </c>
      <c r="F63" s="35">
        <v>1151.7694764799999</v>
      </c>
      <c r="G63" s="35">
        <v>1160.4597222486</v>
      </c>
      <c r="H63" s="35">
        <v>1150.1415337799999</v>
      </c>
      <c r="I63" s="35">
        <v>611.47545782054078</v>
      </c>
      <c r="J63" s="35">
        <v>741.51391420000004</v>
      </c>
      <c r="K63" s="35">
        <v>336.05882715963997</v>
      </c>
      <c r="L63" s="35">
        <v>303.03177786000003</v>
      </c>
      <c r="M63" s="35">
        <v>355.33899797269999</v>
      </c>
      <c r="N63" s="35">
        <v>274.52152396133994</v>
      </c>
      <c r="O63" s="35">
        <v>373.11194891704002</v>
      </c>
      <c r="P63" s="35">
        <v>289.05777039753997</v>
      </c>
      <c r="Q63" s="35">
        <v>391.48393618526001</v>
      </c>
      <c r="R63" s="35">
        <v>304.04064842873998</v>
      </c>
      <c r="S63" s="35">
        <v>410.79122378690005</v>
      </c>
      <c r="T63" s="35">
        <v>319.94963641850001</v>
      </c>
      <c r="U63" s="35">
        <v>423.11496050050704</v>
      </c>
      <c r="V63" s="35">
        <v>336.67020235190006</v>
      </c>
      <c r="W63" s="35">
        <v>435.80840931552223</v>
      </c>
      <c r="X63" s="35">
        <v>346.77030842245705</v>
      </c>
      <c r="Y63" s="35">
        <v>448.88266159498789</v>
      </c>
      <c r="Z63" s="35">
        <v>357.17341767513079</v>
      </c>
      <c r="AA63" s="35">
        <f t="shared" si="12"/>
        <v>5066.2464134125566</v>
      </c>
      <c r="AB63" s="35">
        <f t="shared" si="13"/>
        <v>4422.870733495608</v>
      </c>
    </row>
    <row r="64" spans="1:28" s="7" customFormat="1" ht="31.5" customHeight="1" x14ac:dyDescent="0.25">
      <c r="A64" s="36" t="s">
        <v>101</v>
      </c>
      <c r="B64" s="41" t="s">
        <v>102</v>
      </c>
      <c r="C64" s="38" t="s">
        <v>36</v>
      </c>
      <c r="D64" s="35">
        <v>0</v>
      </c>
      <c r="E64" s="35">
        <v>0</v>
      </c>
      <c r="F64" s="35">
        <v>2972.4848769200003</v>
      </c>
      <c r="G64" s="35">
        <v>3173.8367945499999</v>
      </c>
      <c r="H64" s="35">
        <v>3260.8987252200004</v>
      </c>
      <c r="I64" s="35">
        <v>3401.7984681299999</v>
      </c>
      <c r="J64" s="35">
        <v>3648.3221734399999</v>
      </c>
      <c r="K64" s="35">
        <v>3377.4878922100002</v>
      </c>
      <c r="L64" s="35">
        <v>3181.2480759499995</v>
      </c>
      <c r="M64" s="35">
        <v>3378.8332394799995</v>
      </c>
      <c r="N64" s="35">
        <v>3222.8796990483797</v>
      </c>
      <c r="O64" s="35">
        <v>3388.2545231099994</v>
      </c>
      <c r="P64" s="35">
        <v>3330.3192622187298</v>
      </c>
      <c r="Q64" s="35">
        <v>3388.2545231099994</v>
      </c>
      <c r="R64" s="35">
        <v>3434.2996661409206</v>
      </c>
      <c r="S64" s="35">
        <v>3388.2545231099994</v>
      </c>
      <c r="T64" s="35">
        <v>3546.8420562905098</v>
      </c>
      <c r="U64" s="35">
        <v>3456.0196135721994</v>
      </c>
      <c r="V64" s="35">
        <v>3665.4237753986595</v>
      </c>
      <c r="W64" s="35">
        <v>3525.1400058436434</v>
      </c>
      <c r="X64" s="35">
        <v>3775.3864886606193</v>
      </c>
      <c r="Y64" s="35">
        <v>3595.6428059605164</v>
      </c>
      <c r="Z64" s="35">
        <v>3888.6480833204378</v>
      </c>
      <c r="AA64" s="35">
        <f t="shared" si="12"/>
        <v>34407.108025056361</v>
      </c>
      <c r="AB64" s="35">
        <f t="shared" si="13"/>
        <v>34954.26800568826</v>
      </c>
    </row>
    <row r="65" spans="1:28" s="7" customFormat="1" ht="15.75" customHeight="1" x14ac:dyDescent="0.25">
      <c r="A65" s="36" t="s">
        <v>103</v>
      </c>
      <c r="B65" s="40" t="s">
        <v>104</v>
      </c>
      <c r="C65" s="38" t="s">
        <v>36</v>
      </c>
      <c r="D65" s="35" t="s">
        <v>47</v>
      </c>
      <c r="E65" s="35" t="s">
        <v>47</v>
      </c>
      <c r="F65" s="35" t="s">
        <v>47</v>
      </c>
      <c r="G65" s="35" t="s">
        <v>47</v>
      </c>
      <c r="H65" s="35" t="s">
        <v>47</v>
      </c>
      <c r="I65" s="35" t="s">
        <v>47</v>
      </c>
      <c r="J65" s="35" t="s">
        <v>47</v>
      </c>
      <c r="K65" s="35" t="s">
        <v>47</v>
      </c>
      <c r="L65" s="35" t="s">
        <v>47</v>
      </c>
      <c r="M65" s="35" t="s">
        <v>47</v>
      </c>
      <c r="N65" s="35" t="s">
        <v>47</v>
      </c>
      <c r="O65" s="35" t="s">
        <v>47</v>
      </c>
      <c r="P65" s="35" t="s">
        <v>47</v>
      </c>
      <c r="Q65" s="35" t="s">
        <v>47</v>
      </c>
      <c r="R65" s="35" t="s">
        <v>47</v>
      </c>
      <c r="S65" s="35" t="s">
        <v>47</v>
      </c>
      <c r="T65" s="35" t="s">
        <v>47</v>
      </c>
      <c r="U65" s="35" t="s">
        <v>47</v>
      </c>
      <c r="V65" s="35" t="s">
        <v>47</v>
      </c>
      <c r="W65" s="35" t="s">
        <v>47</v>
      </c>
      <c r="X65" s="35" t="s">
        <v>47</v>
      </c>
      <c r="Y65" s="35" t="s">
        <v>47</v>
      </c>
      <c r="Z65" s="35" t="s">
        <v>47</v>
      </c>
      <c r="AA65" s="35" t="s">
        <v>47</v>
      </c>
      <c r="AB65" s="35" t="s">
        <v>47</v>
      </c>
    </row>
    <row r="66" spans="1:28" s="7" customFormat="1" ht="15.75" customHeight="1" x14ac:dyDescent="0.25">
      <c r="A66" s="36" t="s">
        <v>105</v>
      </c>
      <c r="B66" s="40" t="s">
        <v>106</v>
      </c>
      <c r="C66" s="38" t="s">
        <v>36</v>
      </c>
      <c r="D66" s="35" t="s">
        <v>47</v>
      </c>
      <c r="E66" s="35" t="s">
        <v>47</v>
      </c>
      <c r="F66" s="35" t="s">
        <v>47</v>
      </c>
      <c r="G66" s="35" t="s">
        <v>47</v>
      </c>
      <c r="H66" s="35" t="s">
        <v>47</v>
      </c>
      <c r="I66" s="35" t="s">
        <v>47</v>
      </c>
      <c r="J66" s="35" t="s">
        <v>47</v>
      </c>
      <c r="K66" s="35" t="s">
        <v>47</v>
      </c>
      <c r="L66" s="35" t="s">
        <v>47</v>
      </c>
      <c r="M66" s="35" t="s">
        <v>47</v>
      </c>
      <c r="N66" s="35" t="s">
        <v>47</v>
      </c>
      <c r="O66" s="35" t="s">
        <v>47</v>
      </c>
      <c r="P66" s="35" t="s">
        <v>47</v>
      </c>
      <c r="Q66" s="35" t="s">
        <v>47</v>
      </c>
      <c r="R66" s="35" t="s">
        <v>47</v>
      </c>
      <c r="S66" s="35" t="s">
        <v>47</v>
      </c>
      <c r="T66" s="35" t="s">
        <v>47</v>
      </c>
      <c r="U66" s="35" t="s">
        <v>47</v>
      </c>
      <c r="V66" s="35" t="s">
        <v>47</v>
      </c>
      <c r="W66" s="35" t="s">
        <v>47</v>
      </c>
      <c r="X66" s="35" t="s">
        <v>47</v>
      </c>
      <c r="Y66" s="35" t="s">
        <v>47</v>
      </c>
      <c r="Z66" s="35" t="s">
        <v>47</v>
      </c>
      <c r="AA66" s="35" t="s">
        <v>47</v>
      </c>
      <c r="AB66" s="35" t="s">
        <v>47</v>
      </c>
    </row>
    <row r="67" spans="1:28" s="7" customFormat="1" ht="15.75" customHeight="1" x14ac:dyDescent="0.25">
      <c r="A67" s="36" t="s">
        <v>107</v>
      </c>
      <c r="B67" s="40" t="s">
        <v>108</v>
      </c>
      <c r="C67" s="38" t="s">
        <v>36</v>
      </c>
      <c r="D67" s="35">
        <v>88.316308339675189</v>
      </c>
      <c r="E67" s="35">
        <v>87.660831929072657</v>
      </c>
      <c r="F67" s="35">
        <v>86.448807985874197</v>
      </c>
      <c r="G67" s="35">
        <v>91.713580795605921</v>
      </c>
      <c r="H67" s="35">
        <v>88.509492093465923</v>
      </c>
      <c r="I67" s="35">
        <v>119.5809510325011</v>
      </c>
      <c r="J67" s="35">
        <v>131.75956675000012</v>
      </c>
      <c r="K67" s="35">
        <v>119.60937278000056</v>
      </c>
      <c r="L67" s="35">
        <v>227.11879045009164</v>
      </c>
      <c r="M67" s="35">
        <v>118.9606268070003</v>
      </c>
      <c r="N67" s="35">
        <v>80.986499181155068</v>
      </c>
      <c r="O67" s="35">
        <v>123.81372565742986</v>
      </c>
      <c r="P67" s="35">
        <v>96.084489442520407</v>
      </c>
      <c r="Q67" s="35">
        <v>128.86563262833465</v>
      </c>
      <c r="R67" s="35">
        <v>96.572682335468471</v>
      </c>
      <c r="S67" s="35">
        <v>134.12486903891806</v>
      </c>
      <c r="T67" s="35">
        <v>100.8341680448616</v>
      </c>
      <c r="U67" s="35">
        <v>136.80736641969642</v>
      </c>
      <c r="V67" s="35">
        <v>103.31045212434265</v>
      </c>
      <c r="W67" s="35">
        <v>139.54351374809036</v>
      </c>
      <c r="X67" s="35">
        <v>107.44287020931635</v>
      </c>
      <c r="Y67" s="35">
        <v>142.33438402305217</v>
      </c>
      <c r="Z67" s="35">
        <v>111.74058501768901</v>
      </c>
      <c r="AA67" s="35">
        <f t="shared" ref="AA67:AA76" si="18">H67+J67+K67+M67+O67+Q67+S67+U67+W67+Y67</f>
        <v>1264.3285499459885</v>
      </c>
      <c r="AB67" s="35">
        <f t="shared" ref="AB67:AB76" si="19">H67+J67+L67+N67+P67+R67+T67+V67+X67+Z67</f>
        <v>1144.3595956489112</v>
      </c>
    </row>
    <row r="68" spans="1:28" s="7" customFormat="1" ht="15.75" customHeight="1" x14ac:dyDescent="0.25">
      <c r="A68" s="32" t="s">
        <v>109</v>
      </c>
      <c r="B68" s="42" t="s">
        <v>110</v>
      </c>
      <c r="C68" s="34" t="s">
        <v>36</v>
      </c>
      <c r="D68" s="35">
        <v>927.17316515836183</v>
      </c>
      <c r="E68" s="35">
        <v>966.79981222896402</v>
      </c>
      <c r="F68" s="35">
        <v>1066.1222232590821</v>
      </c>
      <c r="G68" s="35">
        <v>1124.5610346571307</v>
      </c>
      <c r="H68" s="35">
        <v>1154.7420489870824</v>
      </c>
      <c r="I68" s="35">
        <v>1144.2883273935624</v>
      </c>
      <c r="J68" s="35">
        <v>1244.4408568712502</v>
      </c>
      <c r="K68" s="35">
        <v>1276.462029135733</v>
      </c>
      <c r="L68" s="35">
        <v>1376.6624827671044</v>
      </c>
      <c r="M68" s="35">
        <v>1321.0156370383113</v>
      </c>
      <c r="N68" s="35">
        <v>1299.0580956339431</v>
      </c>
      <c r="O68" s="35">
        <v>1383.7339754398431</v>
      </c>
      <c r="P68" s="35">
        <v>1360.9704373145219</v>
      </c>
      <c r="Q68" s="35">
        <v>1438.0132397214377</v>
      </c>
      <c r="R68" s="35">
        <v>1413.0801647205524</v>
      </c>
      <c r="S68" s="35">
        <v>1487.4352925662947</v>
      </c>
      <c r="T68" s="35">
        <v>1467.3214127316987</v>
      </c>
      <c r="U68" s="35">
        <v>1546.9327042689465</v>
      </c>
      <c r="V68" s="35">
        <v>1523.7175121966809</v>
      </c>
      <c r="W68" s="35">
        <v>1608.8100124397045</v>
      </c>
      <c r="X68" s="35">
        <v>1584.6662126845481</v>
      </c>
      <c r="Y68" s="35">
        <v>1673.1624129372929</v>
      </c>
      <c r="Z68" s="35">
        <v>1648.0528611919301</v>
      </c>
      <c r="AA68" s="35">
        <f t="shared" si="18"/>
        <v>14134.748209405894</v>
      </c>
      <c r="AB68" s="35">
        <f t="shared" si="19"/>
        <v>14072.712085099312</v>
      </c>
    </row>
    <row r="69" spans="1:28" s="7" customFormat="1" ht="15.75" customHeight="1" x14ac:dyDescent="0.25">
      <c r="A69" s="32" t="s">
        <v>111</v>
      </c>
      <c r="B69" s="42" t="s">
        <v>112</v>
      </c>
      <c r="C69" s="34" t="s">
        <v>36</v>
      </c>
      <c r="D69" s="35">
        <v>342.33992947100285</v>
      </c>
      <c r="E69" s="35">
        <v>425.82812638854898</v>
      </c>
      <c r="F69" s="35">
        <v>454.72048275282503</v>
      </c>
      <c r="G69" s="35">
        <v>454.97722667999994</v>
      </c>
      <c r="H69" s="35">
        <v>451.21431276847744</v>
      </c>
      <c r="I69" s="35">
        <v>456.73363935219402</v>
      </c>
      <c r="J69" s="35">
        <v>433.07166920999998</v>
      </c>
      <c r="K69" s="35">
        <v>425.54041811399998</v>
      </c>
      <c r="L69" s="35">
        <v>468.65321273486535</v>
      </c>
      <c r="M69" s="35">
        <v>457.08294693600004</v>
      </c>
      <c r="N69" s="35">
        <v>473.10707114929676</v>
      </c>
      <c r="O69" s="35">
        <v>485.00544748600004</v>
      </c>
      <c r="P69" s="35">
        <v>509.67900210082416</v>
      </c>
      <c r="Q69" s="35">
        <v>501.29308653599998</v>
      </c>
      <c r="R69" s="35">
        <v>510.60068861943563</v>
      </c>
      <c r="S69" s="35">
        <v>524.52622991600003</v>
      </c>
      <c r="T69" s="35">
        <v>548.29753370772687</v>
      </c>
      <c r="U69" s="35">
        <v>545.50727911264005</v>
      </c>
      <c r="V69" s="35">
        <v>569.4905480846727</v>
      </c>
      <c r="W69" s="35">
        <v>567.3275702771457</v>
      </c>
      <c r="X69" s="35">
        <v>569.4905480846727</v>
      </c>
      <c r="Y69" s="35">
        <v>590.02067308823155</v>
      </c>
      <c r="Z69" s="35">
        <v>569.4905480846727</v>
      </c>
      <c r="AA69" s="35">
        <f t="shared" si="18"/>
        <v>4980.5896334444942</v>
      </c>
      <c r="AB69" s="35">
        <f t="shared" si="19"/>
        <v>5103.0951345446438</v>
      </c>
    </row>
    <row r="70" spans="1:28" s="7" customFormat="1" ht="15.75" customHeight="1" x14ac:dyDescent="0.25">
      <c r="A70" s="32" t="s">
        <v>113</v>
      </c>
      <c r="B70" s="42" t="s">
        <v>114</v>
      </c>
      <c r="C70" s="34" t="s">
        <v>36</v>
      </c>
      <c r="D70" s="35">
        <f>SUM(D71:D72)</f>
        <v>28.200436236451139</v>
      </c>
      <c r="E70" s="35">
        <f t="shared" ref="E70:Z70" si="20">SUM(E71:E72)</f>
        <v>36.413070855396242</v>
      </c>
      <c r="F70" s="35">
        <f t="shared" si="20"/>
        <v>42.577456553053047</v>
      </c>
      <c r="G70" s="35">
        <f t="shared" si="20"/>
        <v>53.409701799999993</v>
      </c>
      <c r="H70" s="35">
        <f t="shared" si="20"/>
        <v>47.31270499535222</v>
      </c>
      <c r="I70" s="35">
        <f t="shared" si="20"/>
        <v>57.998740647999988</v>
      </c>
      <c r="J70" s="35">
        <f t="shared" si="20"/>
        <v>49.335733470992238</v>
      </c>
      <c r="K70" s="35">
        <f t="shared" si="20"/>
        <v>69.597588432683295</v>
      </c>
      <c r="L70" s="35">
        <f t="shared" si="20"/>
        <v>61.761993738620035</v>
      </c>
      <c r="M70" s="35">
        <f t="shared" si="20"/>
        <v>76.550060892614852</v>
      </c>
      <c r="N70" s="35">
        <f t="shared" si="20"/>
        <v>48.749850000000023</v>
      </c>
      <c r="O70" s="35">
        <f t="shared" si="20"/>
        <v>70.224099475423174</v>
      </c>
      <c r="P70" s="35">
        <f t="shared" si="20"/>
        <v>60.012738746381892</v>
      </c>
      <c r="Q70" s="35">
        <f t="shared" si="20"/>
        <v>69.813549476589046</v>
      </c>
      <c r="R70" s="35">
        <f t="shared" si="20"/>
        <v>61.589473260201238</v>
      </c>
      <c r="S70" s="35">
        <f t="shared" si="20"/>
        <v>69.252590038458635</v>
      </c>
      <c r="T70" s="35">
        <f t="shared" si="20"/>
        <v>62.923541338248043</v>
      </c>
      <c r="U70" s="35">
        <f t="shared" si="20"/>
        <v>84.770063299000654</v>
      </c>
      <c r="V70" s="35">
        <f t="shared" si="20"/>
        <v>66.265139416294843</v>
      </c>
      <c r="W70" s="35">
        <f t="shared" si="20"/>
        <v>98.009018306667869</v>
      </c>
      <c r="X70" s="35">
        <f t="shared" si="20"/>
        <v>66.265139416294843</v>
      </c>
      <c r="Y70" s="35">
        <f t="shared" si="20"/>
        <v>104.48045819526433</v>
      </c>
      <c r="Z70" s="35">
        <f t="shared" si="20"/>
        <v>66.265139416294843</v>
      </c>
      <c r="AA70" s="35">
        <f t="shared" si="18"/>
        <v>739.34586658304625</v>
      </c>
      <c r="AB70" s="35">
        <f t="shared" si="19"/>
        <v>590.48145379868026</v>
      </c>
    </row>
    <row r="71" spans="1:28" s="7" customFormat="1" ht="15.75" customHeight="1" x14ac:dyDescent="0.25">
      <c r="A71" s="36" t="s">
        <v>115</v>
      </c>
      <c r="B71" s="40" t="s">
        <v>116</v>
      </c>
      <c r="C71" s="38" t="s">
        <v>36</v>
      </c>
      <c r="D71" s="35">
        <v>25.051439856995533</v>
      </c>
      <c r="E71" s="35">
        <v>32.355787842728184</v>
      </c>
      <c r="F71" s="35">
        <v>38.404860951576474</v>
      </c>
      <c r="G71" s="35">
        <v>48.350047800000006</v>
      </c>
      <c r="H71" s="35">
        <v>43.393866545155454</v>
      </c>
      <c r="I71" s="35">
        <v>53.544913799999996</v>
      </c>
      <c r="J71" s="35">
        <v>43.421844177246939</v>
      </c>
      <c r="K71" s="35">
        <v>65.607540432683308</v>
      </c>
      <c r="L71" s="35">
        <v>54.937525959911298</v>
      </c>
      <c r="M71" s="35">
        <v>72.389410892614848</v>
      </c>
      <c r="N71" s="35">
        <v>45.413600000000024</v>
      </c>
      <c r="O71" s="35">
        <v>65.887019475423173</v>
      </c>
      <c r="P71" s="35">
        <v>56.55638774638188</v>
      </c>
      <c r="Q71" s="35">
        <v>65.29397947658903</v>
      </c>
      <c r="R71" s="35">
        <v>57.994876260201245</v>
      </c>
      <c r="S71" s="35">
        <v>64.544220038458604</v>
      </c>
      <c r="T71" s="35">
        <v>59.185158338248044</v>
      </c>
      <c r="U71" s="35">
        <v>80.061693299000623</v>
      </c>
      <c r="V71" s="35">
        <v>62.37722041629484</v>
      </c>
      <c r="W71" s="35">
        <v>93.300648306667838</v>
      </c>
      <c r="X71" s="35">
        <v>62.37722041629484</v>
      </c>
      <c r="Y71" s="35">
        <v>99.772088195264303</v>
      </c>
      <c r="Z71" s="35">
        <v>62.37722041629484</v>
      </c>
      <c r="AA71" s="35">
        <f t="shared" si="18"/>
        <v>693.67231083910406</v>
      </c>
      <c r="AB71" s="35">
        <f t="shared" si="19"/>
        <v>548.03492027602942</v>
      </c>
    </row>
    <row r="72" spans="1:28" s="7" customFormat="1" ht="15.75" customHeight="1" x14ac:dyDescent="0.25">
      <c r="A72" s="36" t="s">
        <v>117</v>
      </c>
      <c r="B72" s="40" t="s">
        <v>118</v>
      </c>
      <c r="C72" s="38" t="s">
        <v>36</v>
      </c>
      <c r="D72" s="35">
        <v>3.148996379455606</v>
      </c>
      <c r="E72" s="35">
        <v>4.0572830126680586</v>
      </c>
      <c r="F72" s="35">
        <v>4.1725956014765728</v>
      </c>
      <c r="G72" s="35">
        <v>5.0596539999999877</v>
      </c>
      <c r="H72" s="35">
        <v>3.9188384501967661</v>
      </c>
      <c r="I72" s="35">
        <v>4.4538268479999914</v>
      </c>
      <c r="J72" s="35">
        <v>5.9138892937452994</v>
      </c>
      <c r="K72" s="35">
        <v>3.9900479999999874</v>
      </c>
      <c r="L72" s="35">
        <v>6.8244677787087369</v>
      </c>
      <c r="M72" s="35">
        <v>4.160650000000004</v>
      </c>
      <c r="N72" s="35">
        <v>3.3362499999999997</v>
      </c>
      <c r="O72" s="35">
        <v>4.3370800000000003</v>
      </c>
      <c r="P72" s="35">
        <v>3.4563510000000122</v>
      </c>
      <c r="Q72" s="35">
        <v>4.5195700000000159</v>
      </c>
      <c r="R72" s="35">
        <v>3.5945969999999932</v>
      </c>
      <c r="S72" s="35">
        <v>4.7083700000000306</v>
      </c>
      <c r="T72" s="35">
        <v>3.7383829999999989</v>
      </c>
      <c r="U72" s="35">
        <v>4.7083700000000306</v>
      </c>
      <c r="V72" s="35">
        <v>3.8879190000000037</v>
      </c>
      <c r="W72" s="35">
        <v>4.7083700000000306</v>
      </c>
      <c r="X72" s="35">
        <v>3.8879190000000037</v>
      </c>
      <c r="Y72" s="35">
        <v>4.7083700000000306</v>
      </c>
      <c r="Z72" s="35">
        <v>3.8879190000000037</v>
      </c>
      <c r="AA72" s="35">
        <f t="shared" si="18"/>
        <v>45.673555743942195</v>
      </c>
      <c r="AB72" s="35">
        <f t="shared" si="19"/>
        <v>42.446533522650817</v>
      </c>
    </row>
    <row r="73" spans="1:28" s="7" customFormat="1" ht="15.75" customHeight="1" x14ac:dyDescent="0.25">
      <c r="A73" s="32" t="s">
        <v>119</v>
      </c>
      <c r="B73" s="42" t="s">
        <v>120</v>
      </c>
      <c r="C73" s="34" t="s">
        <v>36</v>
      </c>
      <c r="D73" s="35">
        <f>SUM(D74:D76)</f>
        <v>238.58689677059539</v>
      </c>
      <c r="E73" s="35">
        <f t="shared" ref="E73:Z73" si="21">SUM(E74:E76)</f>
        <v>199.53739875765072</v>
      </c>
      <c r="F73" s="35">
        <f t="shared" si="21"/>
        <v>244.70858865504516</v>
      </c>
      <c r="G73" s="35">
        <f t="shared" si="21"/>
        <v>287.45611298825452</v>
      </c>
      <c r="H73" s="35">
        <f t="shared" si="21"/>
        <v>255.95294518408613</v>
      </c>
      <c r="I73" s="35">
        <f t="shared" si="21"/>
        <v>249.16386717115608</v>
      </c>
      <c r="J73" s="35">
        <f t="shared" si="21"/>
        <v>255.56638937544307</v>
      </c>
      <c r="K73" s="35">
        <f t="shared" si="21"/>
        <v>354.50874996177686</v>
      </c>
      <c r="L73" s="35">
        <f t="shared" si="21"/>
        <v>561.57073803900585</v>
      </c>
      <c r="M73" s="35">
        <f t="shared" si="21"/>
        <v>310.08531159462103</v>
      </c>
      <c r="N73" s="35">
        <f t="shared" si="21"/>
        <v>326.32686845235912</v>
      </c>
      <c r="O73" s="35">
        <f t="shared" si="21"/>
        <v>333.21298236662597</v>
      </c>
      <c r="P73" s="35">
        <f t="shared" si="21"/>
        <v>332.32260713516445</v>
      </c>
      <c r="Q73" s="35">
        <f t="shared" si="21"/>
        <v>340.10567478017805</v>
      </c>
      <c r="R73" s="35">
        <f t="shared" si="21"/>
        <v>325.16441042082602</v>
      </c>
      <c r="S73" s="35">
        <f t="shared" si="21"/>
        <v>321.19604999420994</v>
      </c>
      <c r="T73" s="35">
        <f t="shared" si="21"/>
        <v>392.32502848178592</v>
      </c>
      <c r="U73" s="35">
        <f t="shared" si="21"/>
        <v>313.48754953432183</v>
      </c>
      <c r="V73" s="35">
        <f t="shared" si="21"/>
        <v>344.86253085749598</v>
      </c>
      <c r="W73" s="35">
        <f t="shared" si="21"/>
        <v>308.21374678332</v>
      </c>
      <c r="X73" s="35">
        <f t="shared" si="21"/>
        <v>355.4239323259232</v>
      </c>
      <c r="Y73" s="35">
        <f t="shared" si="21"/>
        <v>309.86676219652531</v>
      </c>
      <c r="Z73" s="35">
        <f t="shared" si="21"/>
        <v>365.54789003510899</v>
      </c>
      <c r="AA73" s="35">
        <f t="shared" si="18"/>
        <v>3102.1961617711086</v>
      </c>
      <c r="AB73" s="35">
        <f t="shared" si="19"/>
        <v>3515.0633403071988</v>
      </c>
    </row>
    <row r="74" spans="1:28" s="7" customFormat="1" ht="15.75" customHeight="1" x14ac:dyDescent="0.25">
      <c r="A74" s="36" t="s">
        <v>121</v>
      </c>
      <c r="B74" s="40" t="s">
        <v>122</v>
      </c>
      <c r="C74" s="38" t="s">
        <v>36</v>
      </c>
      <c r="D74" s="35">
        <v>146.78670565713639</v>
      </c>
      <c r="E74" s="35">
        <v>114.84641635898453</v>
      </c>
      <c r="F74" s="35">
        <v>159.20735963333325</v>
      </c>
      <c r="G74" s="35">
        <v>202.14855895016845</v>
      </c>
      <c r="H74" s="35">
        <v>164.09389805222079</v>
      </c>
      <c r="I74" s="35">
        <v>160.83313603285021</v>
      </c>
      <c r="J74" s="35">
        <v>153.23079059325241</v>
      </c>
      <c r="K74" s="35">
        <v>237.31818286297067</v>
      </c>
      <c r="L74" s="35">
        <v>168.85963014201616</v>
      </c>
      <c r="M74" s="35">
        <v>184.03662527825162</v>
      </c>
      <c r="N74" s="35">
        <v>212.20350502299414</v>
      </c>
      <c r="O74" s="35">
        <v>201.70787838625381</v>
      </c>
      <c r="P74" s="35">
        <v>227.35871901647909</v>
      </c>
      <c r="Q74" s="35">
        <v>202.72770586317495</v>
      </c>
      <c r="R74" s="35">
        <v>218.83444298619295</v>
      </c>
      <c r="S74" s="35">
        <v>225.65432870397956</v>
      </c>
      <c r="T74" s="35">
        <v>282.08664966294668</v>
      </c>
      <c r="U74" s="35">
        <v>225.65432870397956</v>
      </c>
      <c r="V74" s="35">
        <v>236.97235276407119</v>
      </c>
      <c r="W74" s="35">
        <v>225.65432870397956</v>
      </c>
      <c r="X74" s="35">
        <v>246.45124687463405</v>
      </c>
      <c r="Y74" s="35">
        <v>225.65432870397956</v>
      </c>
      <c r="Z74" s="35">
        <v>256.30929674961942</v>
      </c>
      <c r="AA74" s="35">
        <f t="shared" si="18"/>
        <v>2045.7323958520424</v>
      </c>
      <c r="AB74" s="35">
        <f t="shared" si="19"/>
        <v>2166.4005318644272</v>
      </c>
    </row>
    <row r="75" spans="1:28" s="7" customFormat="1" ht="15.75" customHeight="1" x14ac:dyDescent="0.25">
      <c r="A75" s="36" t="s">
        <v>123</v>
      </c>
      <c r="B75" s="40" t="s">
        <v>124</v>
      </c>
      <c r="C75" s="38" t="s">
        <v>36</v>
      </c>
      <c r="D75" s="35">
        <v>21.278584664454321</v>
      </c>
      <c r="E75" s="35">
        <v>19.640212458105474</v>
      </c>
      <c r="F75" s="35">
        <v>20.023365338312065</v>
      </c>
      <c r="G75" s="35">
        <v>21.74531875126025</v>
      </c>
      <c r="H75" s="35">
        <v>23.194596710306143</v>
      </c>
      <c r="I75" s="35">
        <v>44.596107880000005</v>
      </c>
      <c r="J75" s="35">
        <v>28.253038958329341</v>
      </c>
      <c r="K75" s="35">
        <v>44.038965251689739</v>
      </c>
      <c r="L75" s="35">
        <v>104.78838036751924</v>
      </c>
      <c r="M75" s="35">
        <v>45.800537487</v>
      </c>
      <c r="N75" s="35">
        <v>24.341075487827652</v>
      </c>
      <c r="O75" s="35">
        <v>47.632553432999998</v>
      </c>
      <c r="P75" s="35">
        <v>25.141660525340757</v>
      </c>
      <c r="Q75" s="35">
        <v>49.537857926999997</v>
      </c>
      <c r="R75" s="35">
        <v>25.974268964354394</v>
      </c>
      <c r="S75" s="35">
        <v>51.519363990999999</v>
      </c>
      <c r="T75" s="35">
        <v>25.002961397199758</v>
      </c>
      <c r="U75" s="35">
        <v>51.519363990999999</v>
      </c>
      <c r="V75" s="35">
        <v>24.066168308565725</v>
      </c>
      <c r="W75" s="35">
        <v>51.519363990999999</v>
      </c>
      <c r="X75" s="35">
        <v>25.028815040908356</v>
      </c>
      <c r="Y75" s="35">
        <v>51.519363990999999</v>
      </c>
      <c r="Z75" s="35">
        <v>26.02996764254469</v>
      </c>
      <c r="AA75" s="35">
        <f t="shared" si="18"/>
        <v>444.53500573132516</v>
      </c>
      <c r="AB75" s="35">
        <f t="shared" si="19"/>
        <v>331.82093340289612</v>
      </c>
    </row>
    <row r="76" spans="1:28" s="7" customFormat="1" ht="15.75" customHeight="1" x14ac:dyDescent="0.25">
      <c r="A76" s="36" t="s">
        <v>125</v>
      </c>
      <c r="B76" s="40" t="s">
        <v>126</v>
      </c>
      <c r="C76" s="38" t="s">
        <v>36</v>
      </c>
      <c r="D76" s="35">
        <v>70.521606449004679</v>
      </c>
      <c r="E76" s="35">
        <v>65.050769940560713</v>
      </c>
      <c r="F76" s="35">
        <v>65.477863683399846</v>
      </c>
      <c r="G76" s="35">
        <v>63.562235286825853</v>
      </c>
      <c r="H76" s="35">
        <v>68.664450421559195</v>
      </c>
      <c r="I76" s="35">
        <v>43.734623258305874</v>
      </c>
      <c r="J76" s="35">
        <v>74.082559823861317</v>
      </c>
      <c r="K76" s="35">
        <v>73.151601847116439</v>
      </c>
      <c r="L76" s="35">
        <v>287.92272752947042</v>
      </c>
      <c r="M76" s="35">
        <v>80.248148829369413</v>
      </c>
      <c r="N76" s="35">
        <v>89.782287941537334</v>
      </c>
      <c r="O76" s="35">
        <v>83.872550547372157</v>
      </c>
      <c r="P76" s="35">
        <v>79.822227593344607</v>
      </c>
      <c r="Q76" s="35">
        <v>87.840110990003097</v>
      </c>
      <c r="R76" s="35">
        <v>80.355698470278668</v>
      </c>
      <c r="S76" s="35">
        <v>44.022357299230386</v>
      </c>
      <c r="T76" s="35">
        <v>85.235417421639482</v>
      </c>
      <c r="U76" s="35">
        <v>36.313856839342272</v>
      </c>
      <c r="V76" s="35">
        <v>83.824009784859072</v>
      </c>
      <c r="W76" s="35">
        <v>31.040054088340447</v>
      </c>
      <c r="X76" s="35">
        <v>83.943870410380796</v>
      </c>
      <c r="Y76" s="35">
        <v>32.693069501545757</v>
      </c>
      <c r="Z76" s="35">
        <v>83.208625642944881</v>
      </c>
      <c r="AA76" s="35">
        <f t="shared" si="18"/>
        <v>611.92876018774052</v>
      </c>
      <c r="AB76" s="35">
        <f t="shared" si="19"/>
        <v>1016.8418750398756</v>
      </c>
    </row>
    <row r="77" spans="1:28" s="7" customFormat="1" ht="15.75" customHeight="1" x14ac:dyDescent="0.25">
      <c r="A77" s="32" t="s">
        <v>127</v>
      </c>
      <c r="B77" s="42" t="s">
        <v>128</v>
      </c>
      <c r="C77" s="34" t="s">
        <v>47</v>
      </c>
      <c r="D77" s="34" t="s">
        <v>47</v>
      </c>
      <c r="E77" s="34" t="s">
        <v>47</v>
      </c>
      <c r="F77" s="34" t="s">
        <v>47</v>
      </c>
      <c r="G77" s="34" t="s">
        <v>47</v>
      </c>
      <c r="H77" s="34" t="s">
        <v>47</v>
      </c>
      <c r="I77" s="34" t="s">
        <v>47</v>
      </c>
      <c r="J77" s="34" t="s">
        <v>47</v>
      </c>
      <c r="K77" s="34" t="s">
        <v>47</v>
      </c>
      <c r="L77" s="34" t="s">
        <v>47</v>
      </c>
      <c r="M77" s="34" t="s">
        <v>47</v>
      </c>
      <c r="N77" s="35" t="s">
        <v>47</v>
      </c>
      <c r="O77" s="34" t="s">
        <v>47</v>
      </c>
      <c r="P77" s="34" t="s">
        <v>47</v>
      </c>
      <c r="Q77" s="34" t="s">
        <v>47</v>
      </c>
      <c r="R77" s="34" t="s">
        <v>47</v>
      </c>
      <c r="S77" s="34" t="s">
        <v>47</v>
      </c>
      <c r="T77" s="34" t="s">
        <v>47</v>
      </c>
      <c r="U77" s="34" t="s">
        <v>47</v>
      </c>
      <c r="V77" s="34" t="s">
        <v>47</v>
      </c>
      <c r="W77" s="34" t="s">
        <v>47</v>
      </c>
      <c r="X77" s="34" t="s">
        <v>47</v>
      </c>
      <c r="Y77" s="34" t="s">
        <v>47</v>
      </c>
      <c r="Z77" s="34" t="s">
        <v>47</v>
      </c>
      <c r="AA77" s="34" t="s">
        <v>47</v>
      </c>
      <c r="AB77" s="34" t="s">
        <v>47</v>
      </c>
    </row>
    <row r="78" spans="1:28" s="7" customFormat="1" ht="15.75" customHeight="1" x14ac:dyDescent="0.25">
      <c r="A78" s="36" t="s">
        <v>129</v>
      </c>
      <c r="B78" s="40" t="s">
        <v>130</v>
      </c>
      <c r="C78" s="38" t="s">
        <v>36</v>
      </c>
      <c r="D78" s="35">
        <v>185.40714671999999</v>
      </c>
      <c r="E78" s="35">
        <v>155.30060251999998</v>
      </c>
      <c r="F78" s="35">
        <v>190.35565412000003</v>
      </c>
      <c r="G78" s="35">
        <v>181</v>
      </c>
      <c r="H78" s="35">
        <v>189.85873985999999</v>
      </c>
      <c r="I78" s="35">
        <v>209.12279999999998</v>
      </c>
      <c r="J78" s="35">
        <v>355.29149999999998</v>
      </c>
      <c r="K78" s="35">
        <v>455.31239999999997</v>
      </c>
      <c r="L78" s="35">
        <v>965.85019090999992</v>
      </c>
      <c r="M78" s="35">
        <v>473.52518800000001</v>
      </c>
      <c r="N78" s="35">
        <v>420.68566646999994</v>
      </c>
      <c r="O78" s="35">
        <v>492.46640352000009</v>
      </c>
      <c r="P78" s="35">
        <v>429.09933557502484</v>
      </c>
      <c r="Q78" s="35">
        <v>512.16459566080016</v>
      </c>
      <c r="R78" s="35">
        <v>437.68136064959663</v>
      </c>
      <c r="S78" s="35">
        <v>532.65173148723215</v>
      </c>
      <c r="T78" s="35">
        <v>446.43498782607054</v>
      </c>
      <c r="U78" s="35">
        <v>547.0647644258089</v>
      </c>
      <c r="V78" s="35">
        <v>455.36368746400507</v>
      </c>
      <c r="W78" s="35">
        <v>561.90846315662327</v>
      </c>
      <c r="X78" s="35">
        <f>V78*1.04</f>
        <v>473.57823496256526</v>
      </c>
      <c r="Y78" s="35">
        <v>577.19689735689224</v>
      </c>
      <c r="Z78" s="35">
        <f>X78*1.04</f>
        <v>492.52136436106787</v>
      </c>
      <c r="AA78" s="35">
        <f t="shared" ref="AA78:AA85" si="22">H78+J78+K78+M78+O78+Q78+S78+U78+W78+Y78</f>
        <v>4697.4406834673564</v>
      </c>
      <c r="AB78" s="35">
        <f t="shared" ref="AB78:AB85" si="23">H78+J78+L78+N78+P78+R78+T78+V78+X78+Z78</f>
        <v>4666.3650680783303</v>
      </c>
    </row>
    <row r="79" spans="1:28" s="7" customFormat="1" ht="15.75" customHeight="1" x14ac:dyDescent="0.25">
      <c r="A79" s="36" t="s">
        <v>131</v>
      </c>
      <c r="B79" s="40" t="s">
        <v>132</v>
      </c>
      <c r="C79" s="38" t="s">
        <v>36</v>
      </c>
      <c r="D79" s="35">
        <v>1.43153</v>
      </c>
      <c r="E79" s="35">
        <v>1.4754999999999998</v>
      </c>
      <c r="F79" s="35">
        <v>1.5402943700000002</v>
      </c>
      <c r="G79" s="35">
        <v>1.7501600000000002</v>
      </c>
      <c r="H79" s="35">
        <v>2.4189828100000001</v>
      </c>
      <c r="I79" s="35">
        <v>1.8516692800000003</v>
      </c>
      <c r="J79" s="35">
        <v>3.8406526199999997</v>
      </c>
      <c r="K79" s="35">
        <v>2.8008500000000001</v>
      </c>
      <c r="L79" s="35">
        <v>3.50896103</v>
      </c>
      <c r="M79" s="35">
        <v>2.9128832</v>
      </c>
      <c r="N79" s="35">
        <v>5.3621063199999988</v>
      </c>
      <c r="O79" s="35">
        <v>3.0294017279999998</v>
      </c>
      <c r="P79" s="35">
        <v>5.5349731999999996</v>
      </c>
      <c r="Q79" s="35">
        <v>3.1505773971200006</v>
      </c>
      <c r="R79" s="35">
        <v>5.730597328</v>
      </c>
      <c r="S79" s="35">
        <v>3.2765988930048007</v>
      </c>
      <c r="T79" s="35">
        <v>5.9334584211200001</v>
      </c>
      <c r="U79" s="35">
        <v>3.3652604423430934</v>
      </c>
      <c r="V79" s="35">
        <v>6.1440331579647998</v>
      </c>
      <c r="W79" s="35">
        <v>3.4565712256455017</v>
      </c>
      <c r="X79" s="35">
        <f>V79*1.04</f>
        <v>6.3897944842833923</v>
      </c>
      <c r="Y79" s="35">
        <v>3.550617792313949</v>
      </c>
      <c r="Z79" s="35">
        <f>X79*1.04</f>
        <v>6.6453862636547285</v>
      </c>
      <c r="AA79" s="35">
        <f t="shared" si="22"/>
        <v>31.802396108427342</v>
      </c>
      <c r="AB79" s="35">
        <f t="shared" si="23"/>
        <v>51.508945635022918</v>
      </c>
    </row>
    <row r="80" spans="1:28" s="7" customFormat="1" ht="15.75" customHeight="1" x14ac:dyDescent="0.25">
      <c r="A80" s="36" t="s">
        <v>133</v>
      </c>
      <c r="B80" s="40" t="s">
        <v>134</v>
      </c>
      <c r="C80" s="38" t="s">
        <v>36</v>
      </c>
      <c r="D80" s="35">
        <v>115.65928599217544</v>
      </c>
      <c r="E80" s="35">
        <v>112.27580850026078</v>
      </c>
      <c r="F80" s="35">
        <v>133.71700590875818</v>
      </c>
      <c r="G80" s="35">
        <v>151.50795466433172</v>
      </c>
      <c r="H80" s="35">
        <v>158.76343038899122</v>
      </c>
      <c r="I80" s="35">
        <v>151.20319658350778</v>
      </c>
      <c r="J80" s="35">
        <v>153.95450500520084</v>
      </c>
      <c r="K80" s="35">
        <v>160.51970854892932</v>
      </c>
      <c r="L80" s="35">
        <v>131.62796315759289</v>
      </c>
      <c r="M80" s="35">
        <v>163.8530646806752</v>
      </c>
      <c r="N80" s="35">
        <v>131.59981701345657</v>
      </c>
      <c r="O80" s="35">
        <v>169.16456296660468</v>
      </c>
      <c r="P80" s="35">
        <v>134.99656800160648</v>
      </c>
      <c r="Q80" s="35">
        <v>175.52018527823392</v>
      </c>
      <c r="R80" s="35">
        <v>138.65707928573906</v>
      </c>
      <c r="S80" s="35">
        <v>181.35850957457575</v>
      </c>
      <c r="T80" s="35">
        <v>142.66761993374666</v>
      </c>
      <c r="U80" s="35">
        <v>186.2658928001801</v>
      </c>
      <c r="V80" s="35">
        <v>145.00636381163378</v>
      </c>
      <c r="W80" s="35">
        <v>191.3199101238036</v>
      </c>
      <c r="X80" s="35">
        <f>V80*1.04</f>
        <v>150.80661836409914</v>
      </c>
      <c r="Y80" s="35">
        <v>196.52535202211124</v>
      </c>
      <c r="Z80" s="35">
        <f>X80*1.04</f>
        <v>156.8388830986631</v>
      </c>
      <c r="AA80" s="35">
        <f t="shared" si="22"/>
        <v>1737.245121389306</v>
      </c>
      <c r="AB80" s="35">
        <f t="shared" si="23"/>
        <v>1444.9188480607297</v>
      </c>
    </row>
    <row r="81" spans="1:28" s="31" customFormat="1" ht="15.75" customHeight="1" x14ac:dyDescent="0.25">
      <c r="A81" s="32" t="s">
        <v>135</v>
      </c>
      <c r="B81" s="33" t="s">
        <v>136</v>
      </c>
      <c r="C81" s="34" t="s">
        <v>36</v>
      </c>
      <c r="D81" s="35">
        <f>SUM(D82,D86:D92,D95)</f>
        <v>340.34904628243152</v>
      </c>
      <c r="E81" s="35">
        <f t="shared" ref="E81:Z81" si="24">SUM(E82,E86:E92,E95)</f>
        <v>188.78566803070714</v>
      </c>
      <c r="F81" s="35">
        <f t="shared" si="24"/>
        <v>338.93613532574079</v>
      </c>
      <c r="G81" s="35">
        <f t="shared" si="24"/>
        <v>326.1349583317043</v>
      </c>
      <c r="H81" s="35">
        <f t="shared" si="24"/>
        <v>498.29037059487155</v>
      </c>
      <c r="I81" s="35">
        <f t="shared" si="24"/>
        <v>940.76608155643532</v>
      </c>
      <c r="J81" s="35">
        <f t="shared" si="24"/>
        <v>475.56380466031396</v>
      </c>
      <c r="K81" s="35">
        <f t="shared" si="24"/>
        <v>556.57758420784739</v>
      </c>
      <c r="L81" s="35">
        <f t="shared" si="24"/>
        <v>191.05879557756606</v>
      </c>
      <c r="M81" s="35">
        <f t="shared" si="24"/>
        <v>674.54083876031405</v>
      </c>
      <c r="N81" s="35">
        <f t="shared" si="24"/>
        <v>787.2421672394986</v>
      </c>
      <c r="O81" s="35">
        <f t="shared" si="24"/>
        <v>335.23139571332138</v>
      </c>
      <c r="P81" s="35">
        <f t="shared" si="24"/>
        <v>808.65301083940915</v>
      </c>
      <c r="Q81" s="35">
        <f t="shared" si="24"/>
        <v>219.58416480219407</v>
      </c>
      <c r="R81" s="35">
        <f t="shared" si="24"/>
        <v>780.15541536768035</v>
      </c>
      <c r="S81" s="35">
        <f t="shared" si="24"/>
        <v>193.20247440389898</v>
      </c>
      <c r="T81" s="35">
        <f t="shared" si="24"/>
        <v>745.53588695639496</v>
      </c>
      <c r="U81" s="35">
        <f t="shared" si="24"/>
        <v>220.29060304769817</v>
      </c>
      <c r="V81" s="35">
        <f t="shared" si="24"/>
        <v>871.41183630028286</v>
      </c>
      <c r="W81" s="35">
        <f t="shared" si="24"/>
        <v>248.21482433454852</v>
      </c>
      <c r="X81" s="35">
        <f t="shared" si="24"/>
        <v>898.94348357789227</v>
      </c>
      <c r="Y81" s="35">
        <f t="shared" si="24"/>
        <v>276.98459432723553</v>
      </c>
      <c r="Z81" s="35">
        <f t="shared" si="24"/>
        <v>927.3566519613737</v>
      </c>
      <c r="AA81" s="35">
        <f t="shared" si="22"/>
        <v>3698.4806548522438</v>
      </c>
      <c r="AB81" s="35">
        <f t="shared" si="23"/>
        <v>6984.2114230752832</v>
      </c>
    </row>
    <row r="82" spans="1:28" s="7" customFormat="1" ht="15.75" customHeight="1" x14ac:dyDescent="0.25">
      <c r="A82" s="36" t="s">
        <v>137</v>
      </c>
      <c r="B82" s="37" t="s">
        <v>38</v>
      </c>
      <c r="C82" s="38" t="s">
        <v>36</v>
      </c>
      <c r="D82" s="35">
        <f>SUM(D83:D85)</f>
        <v>0</v>
      </c>
      <c r="E82" s="35">
        <f t="shared" ref="E82:Z82" si="25">SUM(E83:E85)</f>
        <v>0</v>
      </c>
      <c r="F82" s="35">
        <f t="shared" si="25"/>
        <v>0</v>
      </c>
      <c r="G82" s="35">
        <f t="shared" si="25"/>
        <v>0</v>
      </c>
      <c r="H82" s="35">
        <f t="shared" si="25"/>
        <v>0</v>
      </c>
      <c r="I82" s="35">
        <f t="shared" si="25"/>
        <v>0</v>
      </c>
      <c r="J82" s="35">
        <f t="shared" si="25"/>
        <v>0</v>
      </c>
      <c r="K82" s="35">
        <f t="shared" si="25"/>
        <v>0</v>
      </c>
      <c r="L82" s="35">
        <f t="shared" si="25"/>
        <v>0</v>
      </c>
      <c r="M82" s="35">
        <f t="shared" si="25"/>
        <v>0</v>
      </c>
      <c r="N82" s="35">
        <f t="shared" si="25"/>
        <v>0</v>
      </c>
      <c r="O82" s="35">
        <f t="shared" si="25"/>
        <v>0</v>
      </c>
      <c r="P82" s="35">
        <f t="shared" si="25"/>
        <v>0</v>
      </c>
      <c r="Q82" s="35">
        <f t="shared" si="25"/>
        <v>0</v>
      </c>
      <c r="R82" s="35">
        <f t="shared" si="25"/>
        <v>0</v>
      </c>
      <c r="S82" s="35">
        <f t="shared" si="25"/>
        <v>0</v>
      </c>
      <c r="T82" s="35">
        <f t="shared" si="25"/>
        <v>0</v>
      </c>
      <c r="U82" s="35">
        <f t="shared" si="25"/>
        <v>0</v>
      </c>
      <c r="V82" s="35">
        <f t="shared" si="25"/>
        <v>0</v>
      </c>
      <c r="W82" s="35">
        <f t="shared" si="25"/>
        <v>0</v>
      </c>
      <c r="X82" s="35">
        <f t="shared" si="25"/>
        <v>0</v>
      </c>
      <c r="Y82" s="35">
        <f t="shared" si="25"/>
        <v>0</v>
      </c>
      <c r="Z82" s="35">
        <f t="shared" si="25"/>
        <v>0</v>
      </c>
      <c r="AA82" s="35">
        <f t="shared" si="22"/>
        <v>0</v>
      </c>
      <c r="AB82" s="35">
        <f t="shared" si="23"/>
        <v>0</v>
      </c>
    </row>
    <row r="83" spans="1:28" s="7" customFormat="1" ht="31.5" customHeight="1" x14ac:dyDescent="0.25">
      <c r="A83" s="36" t="s">
        <v>138</v>
      </c>
      <c r="B83" s="41" t="s">
        <v>40</v>
      </c>
      <c r="C83" s="38" t="s">
        <v>36</v>
      </c>
      <c r="D83" s="35">
        <v>0</v>
      </c>
      <c r="E83" s="35">
        <v>0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35">
        <v>0</v>
      </c>
      <c r="L83" s="35">
        <v>0</v>
      </c>
      <c r="M83" s="35">
        <v>0</v>
      </c>
      <c r="N83" s="35">
        <v>0</v>
      </c>
      <c r="O83" s="35">
        <v>0</v>
      </c>
      <c r="P83" s="35">
        <v>0</v>
      </c>
      <c r="Q83" s="35">
        <v>0</v>
      </c>
      <c r="R83" s="35">
        <v>0</v>
      </c>
      <c r="S83" s="35">
        <v>0</v>
      </c>
      <c r="T83" s="35">
        <v>0</v>
      </c>
      <c r="U83" s="35">
        <v>0</v>
      </c>
      <c r="V83" s="35">
        <v>0</v>
      </c>
      <c r="W83" s="35">
        <v>0</v>
      </c>
      <c r="X83" s="35">
        <v>0</v>
      </c>
      <c r="Y83" s="35">
        <v>0</v>
      </c>
      <c r="Z83" s="35">
        <v>0</v>
      </c>
      <c r="AA83" s="35">
        <f t="shared" si="22"/>
        <v>0</v>
      </c>
      <c r="AB83" s="35">
        <f t="shared" si="23"/>
        <v>0</v>
      </c>
    </row>
    <row r="84" spans="1:28" s="7" customFormat="1" ht="31.5" customHeight="1" x14ac:dyDescent="0.25">
      <c r="A84" s="36" t="s">
        <v>139</v>
      </c>
      <c r="B84" s="41" t="s">
        <v>42</v>
      </c>
      <c r="C84" s="38" t="s">
        <v>36</v>
      </c>
      <c r="D84" s="35">
        <v>0</v>
      </c>
      <c r="E84" s="35">
        <v>0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v>0</v>
      </c>
      <c r="R84" s="35">
        <v>0</v>
      </c>
      <c r="S84" s="35">
        <v>0</v>
      </c>
      <c r="T84" s="35">
        <v>0</v>
      </c>
      <c r="U84" s="35">
        <v>0</v>
      </c>
      <c r="V84" s="35">
        <v>0</v>
      </c>
      <c r="W84" s="35">
        <v>0</v>
      </c>
      <c r="X84" s="35">
        <v>0</v>
      </c>
      <c r="Y84" s="35">
        <v>0</v>
      </c>
      <c r="Z84" s="35">
        <v>0</v>
      </c>
      <c r="AA84" s="35">
        <f t="shared" si="22"/>
        <v>0</v>
      </c>
      <c r="AB84" s="35">
        <f t="shared" si="23"/>
        <v>0</v>
      </c>
    </row>
    <row r="85" spans="1:28" s="7" customFormat="1" ht="31.5" customHeight="1" x14ac:dyDescent="0.25">
      <c r="A85" s="36" t="s">
        <v>140</v>
      </c>
      <c r="B85" s="41" t="s">
        <v>44</v>
      </c>
      <c r="C85" s="38" t="s">
        <v>36</v>
      </c>
      <c r="D85" s="35">
        <v>0</v>
      </c>
      <c r="E85" s="35">
        <v>0</v>
      </c>
      <c r="F85" s="35">
        <v>0</v>
      </c>
      <c r="G85" s="35">
        <v>0</v>
      </c>
      <c r="H85" s="35">
        <v>0</v>
      </c>
      <c r="I85" s="35">
        <v>0</v>
      </c>
      <c r="J85" s="35">
        <v>0</v>
      </c>
      <c r="K85" s="35">
        <v>0</v>
      </c>
      <c r="L85" s="35">
        <v>0</v>
      </c>
      <c r="M85" s="35">
        <v>0</v>
      </c>
      <c r="N85" s="35">
        <v>0</v>
      </c>
      <c r="O85" s="35">
        <v>0</v>
      </c>
      <c r="P85" s="35">
        <v>0</v>
      </c>
      <c r="Q85" s="35">
        <v>0</v>
      </c>
      <c r="R85" s="35">
        <v>0</v>
      </c>
      <c r="S85" s="35">
        <v>0</v>
      </c>
      <c r="T85" s="35">
        <v>0</v>
      </c>
      <c r="U85" s="35">
        <v>0</v>
      </c>
      <c r="V85" s="35">
        <v>0</v>
      </c>
      <c r="W85" s="35">
        <v>0</v>
      </c>
      <c r="X85" s="35">
        <v>0</v>
      </c>
      <c r="Y85" s="35">
        <v>0</v>
      </c>
      <c r="Z85" s="35">
        <v>0</v>
      </c>
      <c r="AA85" s="35">
        <f t="shared" si="22"/>
        <v>0</v>
      </c>
      <c r="AB85" s="35">
        <f t="shared" si="23"/>
        <v>0</v>
      </c>
    </row>
    <row r="86" spans="1:28" s="7" customFormat="1" ht="15.75" customHeight="1" x14ac:dyDescent="0.25">
      <c r="A86" s="36" t="s">
        <v>141</v>
      </c>
      <c r="B86" s="37" t="s">
        <v>46</v>
      </c>
      <c r="C86" s="38" t="s">
        <v>36</v>
      </c>
      <c r="D86" s="35" t="s">
        <v>47</v>
      </c>
      <c r="E86" s="35" t="s">
        <v>47</v>
      </c>
      <c r="F86" s="35" t="s">
        <v>47</v>
      </c>
      <c r="G86" s="35" t="s">
        <v>47</v>
      </c>
      <c r="H86" s="35" t="s">
        <v>47</v>
      </c>
      <c r="I86" s="35" t="s">
        <v>47</v>
      </c>
      <c r="J86" s="35" t="s">
        <v>47</v>
      </c>
      <c r="K86" s="35" t="s">
        <v>47</v>
      </c>
      <c r="L86" s="35" t="s">
        <v>47</v>
      </c>
      <c r="M86" s="35" t="s">
        <v>47</v>
      </c>
      <c r="N86" s="35" t="s">
        <v>47</v>
      </c>
      <c r="O86" s="35" t="s">
        <v>47</v>
      </c>
      <c r="P86" s="35" t="s">
        <v>47</v>
      </c>
      <c r="Q86" s="35" t="s">
        <v>47</v>
      </c>
      <c r="R86" s="35" t="s">
        <v>47</v>
      </c>
      <c r="S86" s="35" t="s">
        <v>47</v>
      </c>
      <c r="T86" s="35" t="s">
        <v>47</v>
      </c>
      <c r="U86" s="35" t="s">
        <v>47</v>
      </c>
      <c r="V86" s="35" t="s">
        <v>47</v>
      </c>
      <c r="W86" s="35" t="s">
        <v>47</v>
      </c>
      <c r="X86" s="35" t="s">
        <v>47</v>
      </c>
      <c r="Y86" s="35" t="s">
        <v>47</v>
      </c>
      <c r="Z86" s="35" t="s">
        <v>47</v>
      </c>
      <c r="AA86" s="35" t="s">
        <v>47</v>
      </c>
      <c r="AB86" s="35" t="s">
        <v>47</v>
      </c>
    </row>
    <row r="87" spans="1:28" s="7" customFormat="1" ht="15.75" customHeight="1" x14ac:dyDescent="0.25">
      <c r="A87" s="36" t="s">
        <v>142</v>
      </c>
      <c r="B87" s="37" t="s">
        <v>49</v>
      </c>
      <c r="C87" s="38" t="s">
        <v>36</v>
      </c>
      <c r="D87" s="35">
        <f t="shared" ref="D87:Z87" si="26">D29-D44</f>
        <v>-245.19826504906541</v>
      </c>
      <c r="E87" s="35">
        <f t="shared" si="26"/>
        <v>170.00232607463295</v>
      </c>
      <c r="F87" s="35">
        <f t="shared" si="26"/>
        <v>133.22818337119588</v>
      </c>
      <c r="G87" s="35">
        <f t="shared" si="26"/>
        <v>164.79922134820117</v>
      </c>
      <c r="H87" s="35">
        <f t="shared" si="26"/>
        <v>319.29213473971777</v>
      </c>
      <c r="I87" s="35">
        <f t="shared" si="26"/>
        <v>738.71317443510452</v>
      </c>
      <c r="J87" s="35">
        <f t="shared" si="26"/>
        <v>296.6236289323142</v>
      </c>
      <c r="K87" s="35">
        <f t="shared" si="26"/>
        <v>385.26027973548935</v>
      </c>
      <c r="L87" s="35">
        <f t="shared" si="26"/>
        <v>-2.9949504935675577</v>
      </c>
      <c r="M87" s="35">
        <f t="shared" si="26"/>
        <v>402.16225760999896</v>
      </c>
      <c r="N87" s="35">
        <f t="shared" si="26"/>
        <v>629.95868815596168</v>
      </c>
      <c r="O87" s="35">
        <f t="shared" si="26"/>
        <v>190.66214720634343</v>
      </c>
      <c r="P87" s="35">
        <f t="shared" si="26"/>
        <v>623.98613827909685</v>
      </c>
      <c r="Q87" s="35">
        <f t="shared" si="26"/>
        <v>75.701261709154096</v>
      </c>
      <c r="R87" s="35">
        <f t="shared" si="26"/>
        <v>639.69097367258109</v>
      </c>
      <c r="S87" s="35">
        <f t="shared" si="26"/>
        <v>49.519417519900344</v>
      </c>
      <c r="T87" s="35">
        <f t="shared" si="26"/>
        <v>605.72864851471877</v>
      </c>
      <c r="U87" s="35">
        <f t="shared" si="26"/>
        <v>72.247158538147232</v>
      </c>
      <c r="V87" s="35">
        <f t="shared" si="26"/>
        <v>732.48261744017418</v>
      </c>
      <c r="W87" s="35">
        <f t="shared" si="26"/>
        <v>95.68012562066815</v>
      </c>
      <c r="X87" s="35">
        <f t="shared" si="26"/>
        <v>754.45709596337929</v>
      </c>
      <c r="Y87" s="35">
        <f t="shared" si="26"/>
        <v>119.82388545261983</v>
      </c>
      <c r="Z87" s="35">
        <f t="shared" si="26"/>
        <v>777.09080884228024</v>
      </c>
      <c r="AA87" s="35">
        <f>H87+J87+K87+M87+O87+Q87+S87+U87+W87+Y87</f>
        <v>2006.9722970643534</v>
      </c>
      <c r="AB87" s="35">
        <f>H87+J87+L87+N87+P87+R87+T87+V87+X87+Z87</f>
        <v>5376.3157840466565</v>
      </c>
    </row>
    <row r="88" spans="1:28" s="7" customFormat="1" ht="15.75" customHeight="1" x14ac:dyDescent="0.25">
      <c r="A88" s="36" t="s">
        <v>143</v>
      </c>
      <c r="B88" s="37" t="s">
        <v>51</v>
      </c>
      <c r="C88" s="38" t="s">
        <v>36</v>
      </c>
      <c r="D88" s="35" t="s">
        <v>47</v>
      </c>
      <c r="E88" s="35" t="s">
        <v>47</v>
      </c>
      <c r="F88" s="35" t="s">
        <v>47</v>
      </c>
      <c r="G88" s="35" t="s">
        <v>47</v>
      </c>
      <c r="H88" s="35" t="s">
        <v>47</v>
      </c>
      <c r="I88" s="35" t="s">
        <v>47</v>
      </c>
      <c r="J88" s="35" t="s">
        <v>47</v>
      </c>
      <c r="K88" s="35" t="s">
        <v>47</v>
      </c>
      <c r="L88" s="35" t="s">
        <v>47</v>
      </c>
      <c r="M88" s="35" t="s">
        <v>47</v>
      </c>
      <c r="N88" s="35" t="s">
        <v>47</v>
      </c>
      <c r="O88" s="35" t="s">
        <v>47</v>
      </c>
      <c r="P88" s="35" t="s">
        <v>47</v>
      </c>
      <c r="Q88" s="35" t="s">
        <v>47</v>
      </c>
      <c r="R88" s="35" t="s">
        <v>47</v>
      </c>
      <c r="S88" s="35" t="s">
        <v>47</v>
      </c>
      <c r="T88" s="35" t="s">
        <v>47</v>
      </c>
      <c r="U88" s="35" t="s">
        <v>47</v>
      </c>
      <c r="V88" s="35" t="s">
        <v>47</v>
      </c>
      <c r="W88" s="35" t="s">
        <v>47</v>
      </c>
      <c r="X88" s="35" t="s">
        <v>47</v>
      </c>
      <c r="Y88" s="35" t="s">
        <v>47</v>
      </c>
      <c r="Z88" s="35" t="s">
        <v>47</v>
      </c>
      <c r="AA88" s="35" t="s">
        <v>47</v>
      </c>
      <c r="AB88" s="35" t="s">
        <v>47</v>
      </c>
    </row>
    <row r="89" spans="1:28" s="7" customFormat="1" ht="15.75" customHeight="1" x14ac:dyDescent="0.25">
      <c r="A89" s="36" t="s">
        <v>144</v>
      </c>
      <c r="B89" s="37" t="s">
        <v>53</v>
      </c>
      <c r="C89" s="38" t="s">
        <v>36</v>
      </c>
      <c r="D89" s="35">
        <f t="shared" ref="D89:Z90" si="27">D31-D46</f>
        <v>586.36835613453525</v>
      </c>
      <c r="E89" s="35">
        <f t="shared" si="27"/>
        <v>17.692978041816804</v>
      </c>
      <c r="F89" s="35">
        <f t="shared" si="27"/>
        <v>73.434719960319882</v>
      </c>
      <c r="G89" s="35">
        <f t="shared" si="27"/>
        <v>10.249176786932985</v>
      </c>
      <c r="H89" s="35">
        <f t="shared" si="27"/>
        <v>26.330496158647193</v>
      </c>
      <c r="I89" s="35">
        <f t="shared" si="27"/>
        <v>45.79952639270104</v>
      </c>
      <c r="J89" s="35">
        <f t="shared" si="27"/>
        <v>22.034202369999996</v>
      </c>
      <c r="K89" s="35">
        <f t="shared" si="27"/>
        <v>12.657948396546214</v>
      </c>
      <c r="L89" s="35">
        <f t="shared" si="27"/>
        <v>22.169552523364203</v>
      </c>
      <c r="M89" s="35">
        <f t="shared" si="27"/>
        <v>125.22259703510504</v>
      </c>
      <c r="N89" s="35">
        <f t="shared" si="27"/>
        <v>13.351429923599806</v>
      </c>
      <c r="O89" s="35">
        <f t="shared" si="27"/>
        <v>-2.4383279647232703</v>
      </c>
      <c r="P89" s="35">
        <f t="shared" si="27"/>
        <v>37.463147378510527</v>
      </c>
      <c r="Q89" s="35">
        <f t="shared" si="27"/>
        <v>-2.9713731825591236</v>
      </c>
      <c r="R89" s="35">
        <f t="shared" si="27"/>
        <v>-3.4389821298012668</v>
      </c>
      <c r="S89" s="35">
        <f t="shared" si="27"/>
        <v>-3.0240065936905367</v>
      </c>
      <c r="T89" s="35">
        <f t="shared" si="27"/>
        <v>-3.7410911441869108</v>
      </c>
      <c r="U89" s="35">
        <f t="shared" si="27"/>
        <v>-3.103051074676384</v>
      </c>
      <c r="V89" s="35">
        <f t="shared" si="27"/>
        <v>-4.4091255363250603</v>
      </c>
      <c r="W89" s="35">
        <f t="shared" si="27"/>
        <v>-3.1844540317102941</v>
      </c>
      <c r="X89" s="35">
        <f t="shared" si="27"/>
        <v>-4.5854905577780638</v>
      </c>
      <c r="Y89" s="35">
        <f t="shared" si="27"/>
        <v>-3.2682947881442805</v>
      </c>
      <c r="Z89" s="35">
        <f t="shared" si="27"/>
        <v>-4.7689101800891862</v>
      </c>
      <c r="AA89" s="35">
        <f t="shared" ref="AA89:AA90" si="28">H89+J89+K89+M89+O89+Q89+S89+U89+W89+Y89</f>
        <v>168.25573632479455</v>
      </c>
      <c r="AB89" s="35">
        <f t="shared" ref="AB89:AB90" si="29">H89+J89+L89+N89+P89+R89+T89+V89+X89+Z89</f>
        <v>100.40522880594125</v>
      </c>
    </row>
    <row r="90" spans="1:28" s="7" customFormat="1" ht="15.75" customHeight="1" x14ac:dyDescent="0.25">
      <c r="A90" s="36" t="s">
        <v>145</v>
      </c>
      <c r="B90" s="37" t="s">
        <v>55</v>
      </c>
      <c r="C90" s="38" t="s">
        <v>36</v>
      </c>
      <c r="D90" s="35">
        <f t="shared" si="27"/>
        <v>0</v>
      </c>
      <c r="E90" s="35">
        <f t="shared" si="27"/>
        <v>0</v>
      </c>
      <c r="F90" s="35">
        <f t="shared" si="27"/>
        <v>0</v>
      </c>
      <c r="G90" s="35">
        <f t="shared" si="27"/>
        <v>0</v>
      </c>
      <c r="H90" s="35">
        <f t="shared" si="27"/>
        <v>0</v>
      </c>
      <c r="I90" s="35">
        <f t="shared" si="27"/>
        <v>0</v>
      </c>
      <c r="J90" s="35">
        <f t="shared" si="27"/>
        <v>0</v>
      </c>
      <c r="K90" s="35">
        <f t="shared" si="27"/>
        <v>0</v>
      </c>
      <c r="L90" s="35">
        <f t="shared" si="27"/>
        <v>0</v>
      </c>
      <c r="M90" s="35">
        <f t="shared" si="27"/>
        <v>0</v>
      </c>
      <c r="N90" s="35">
        <f t="shared" si="27"/>
        <v>0</v>
      </c>
      <c r="O90" s="35">
        <f t="shared" si="27"/>
        <v>0</v>
      </c>
      <c r="P90" s="35">
        <f t="shared" si="27"/>
        <v>0</v>
      </c>
      <c r="Q90" s="35">
        <f t="shared" si="27"/>
        <v>0</v>
      </c>
      <c r="R90" s="35">
        <f t="shared" si="27"/>
        <v>0</v>
      </c>
      <c r="S90" s="35">
        <f t="shared" si="27"/>
        <v>0</v>
      </c>
      <c r="T90" s="35">
        <f t="shared" si="27"/>
        <v>0</v>
      </c>
      <c r="U90" s="35">
        <f t="shared" si="27"/>
        <v>0</v>
      </c>
      <c r="V90" s="35">
        <f t="shared" si="27"/>
        <v>0</v>
      </c>
      <c r="W90" s="35">
        <f t="shared" si="27"/>
        <v>0</v>
      </c>
      <c r="X90" s="35">
        <f t="shared" si="27"/>
        <v>0</v>
      </c>
      <c r="Y90" s="35">
        <f t="shared" si="27"/>
        <v>0</v>
      </c>
      <c r="Z90" s="35">
        <f t="shared" si="27"/>
        <v>0</v>
      </c>
      <c r="AA90" s="35">
        <f t="shared" si="28"/>
        <v>0</v>
      </c>
      <c r="AB90" s="35">
        <f t="shared" si="29"/>
        <v>0</v>
      </c>
    </row>
    <row r="91" spans="1:28" s="7" customFormat="1" ht="15.75" customHeight="1" x14ac:dyDescent="0.25">
      <c r="A91" s="36" t="s">
        <v>146</v>
      </c>
      <c r="B91" s="37" t="s">
        <v>57</v>
      </c>
      <c r="C91" s="38" t="s">
        <v>36</v>
      </c>
      <c r="D91" s="35" t="s">
        <v>47</v>
      </c>
      <c r="E91" s="35" t="s">
        <v>47</v>
      </c>
      <c r="F91" s="35" t="s">
        <v>47</v>
      </c>
      <c r="G91" s="35" t="s">
        <v>47</v>
      </c>
      <c r="H91" s="35" t="s">
        <v>47</v>
      </c>
      <c r="I91" s="35" t="s">
        <v>47</v>
      </c>
      <c r="J91" s="35" t="s">
        <v>47</v>
      </c>
      <c r="K91" s="35" t="s">
        <v>47</v>
      </c>
      <c r="L91" s="35" t="s">
        <v>47</v>
      </c>
      <c r="M91" s="35" t="s">
        <v>47</v>
      </c>
      <c r="N91" s="35" t="s">
        <v>47</v>
      </c>
      <c r="O91" s="35" t="s">
        <v>47</v>
      </c>
      <c r="P91" s="35" t="s">
        <v>47</v>
      </c>
      <c r="Q91" s="35" t="s">
        <v>47</v>
      </c>
      <c r="R91" s="35" t="s">
        <v>47</v>
      </c>
      <c r="S91" s="35" t="s">
        <v>47</v>
      </c>
      <c r="T91" s="35" t="s">
        <v>47</v>
      </c>
      <c r="U91" s="35" t="s">
        <v>47</v>
      </c>
      <c r="V91" s="35" t="s">
        <v>47</v>
      </c>
      <c r="W91" s="35" t="s">
        <v>47</v>
      </c>
      <c r="X91" s="35" t="s">
        <v>47</v>
      </c>
      <c r="Y91" s="35" t="s">
        <v>47</v>
      </c>
      <c r="Z91" s="35" t="s">
        <v>47</v>
      </c>
      <c r="AA91" s="35" t="s">
        <v>47</v>
      </c>
      <c r="AB91" s="35" t="s">
        <v>47</v>
      </c>
    </row>
    <row r="92" spans="1:28" s="7" customFormat="1" ht="31.5" customHeight="1" x14ac:dyDescent="0.25">
      <c r="A92" s="36" t="s">
        <v>147</v>
      </c>
      <c r="B92" s="39" t="s">
        <v>59</v>
      </c>
      <c r="C92" s="38" t="s">
        <v>36</v>
      </c>
      <c r="D92" s="35" t="s">
        <v>47</v>
      </c>
      <c r="E92" s="35" t="s">
        <v>47</v>
      </c>
      <c r="F92" s="35" t="s">
        <v>47</v>
      </c>
      <c r="G92" s="35" t="s">
        <v>47</v>
      </c>
      <c r="H92" s="35" t="s">
        <v>47</v>
      </c>
      <c r="I92" s="35" t="s">
        <v>47</v>
      </c>
      <c r="J92" s="35" t="s">
        <v>47</v>
      </c>
      <c r="K92" s="35" t="s">
        <v>47</v>
      </c>
      <c r="L92" s="35" t="s">
        <v>47</v>
      </c>
      <c r="M92" s="35" t="s">
        <v>47</v>
      </c>
      <c r="N92" s="35" t="s">
        <v>47</v>
      </c>
      <c r="O92" s="35" t="s">
        <v>47</v>
      </c>
      <c r="P92" s="35" t="s">
        <v>47</v>
      </c>
      <c r="Q92" s="35" t="s">
        <v>47</v>
      </c>
      <c r="R92" s="35" t="s">
        <v>47</v>
      </c>
      <c r="S92" s="35" t="s">
        <v>47</v>
      </c>
      <c r="T92" s="35" t="s">
        <v>47</v>
      </c>
      <c r="U92" s="35" t="s">
        <v>47</v>
      </c>
      <c r="V92" s="35" t="s">
        <v>47</v>
      </c>
      <c r="W92" s="35" t="s">
        <v>47</v>
      </c>
      <c r="X92" s="35" t="s">
        <v>47</v>
      </c>
      <c r="Y92" s="35" t="s">
        <v>47</v>
      </c>
      <c r="Z92" s="35" t="s">
        <v>47</v>
      </c>
      <c r="AA92" s="35" t="s">
        <v>47</v>
      </c>
      <c r="AB92" s="35" t="s">
        <v>47</v>
      </c>
    </row>
    <row r="93" spans="1:28" s="7" customFormat="1" ht="15.75" customHeight="1" x14ac:dyDescent="0.25">
      <c r="A93" s="36" t="s">
        <v>148</v>
      </c>
      <c r="B93" s="41" t="s">
        <v>61</v>
      </c>
      <c r="C93" s="38" t="s">
        <v>36</v>
      </c>
      <c r="D93" s="35" t="s">
        <v>47</v>
      </c>
      <c r="E93" s="35" t="s">
        <v>47</v>
      </c>
      <c r="F93" s="35" t="s">
        <v>47</v>
      </c>
      <c r="G93" s="35" t="s">
        <v>47</v>
      </c>
      <c r="H93" s="35" t="s">
        <v>47</v>
      </c>
      <c r="I93" s="35" t="s">
        <v>47</v>
      </c>
      <c r="J93" s="35" t="s">
        <v>47</v>
      </c>
      <c r="K93" s="35" t="s">
        <v>47</v>
      </c>
      <c r="L93" s="35" t="s">
        <v>47</v>
      </c>
      <c r="M93" s="35" t="s">
        <v>47</v>
      </c>
      <c r="N93" s="35" t="s">
        <v>47</v>
      </c>
      <c r="O93" s="35" t="s">
        <v>47</v>
      </c>
      <c r="P93" s="35" t="s">
        <v>47</v>
      </c>
      <c r="Q93" s="35" t="s">
        <v>47</v>
      </c>
      <c r="R93" s="35" t="s">
        <v>47</v>
      </c>
      <c r="S93" s="35" t="s">
        <v>47</v>
      </c>
      <c r="T93" s="35" t="s">
        <v>47</v>
      </c>
      <c r="U93" s="35" t="s">
        <v>47</v>
      </c>
      <c r="V93" s="35" t="s">
        <v>47</v>
      </c>
      <c r="W93" s="35" t="s">
        <v>47</v>
      </c>
      <c r="X93" s="35" t="s">
        <v>47</v>
      </c>
      <c r="Y93" s="35" t="s">
        <v>47</v>
      </c>
      <c r="Z93" s="35" t="s">
        <v>47</v>
      </c>
      <c r="AA93" s="35" t="s">
        <v>47</v>
      </c>
      <c r="AB93" s="35" t="s">
        <v>47</v>
      </c>
    </row>
    <row r="94" spans="1:28" s="7" customFormat="1" ht="15.75" customHeight="1" x14ac:dyDescent="0.25">
      <c r="A94" s="36" t="s">
        <v>149</v>
      </c>
      <c r="B94" s="40" t="s">
        <v>63</v>
      </c>
      <c r="C94" s="38" t="s">
        <v>36</v>
      </c>
      <c r="D94" s="35" t="s">
        <v>47</v>
      </c>
      <c r="E94" s="35" t="s">
        <v>47</v>
      </c>
      <c r="F94" s="35" t="s">
        <v>47</v>
      </c>
      <c r="G94" s="35" t="s">
        <v>47</v>
      </c>
      <c r="H94" s="35" t="s">
        <v>47</v>
      </c>
      <c r="I94" s="35" t="s">
        <v>47</v>
      </c>
      <c r="J94" s="35" t="s">
        <v>47</v>
      </c>
      <c r="K94" s="35" t="s">
        <v>47</v>
      </c>
      <c r="L94" s="35" t="s">
        <v>47</v>
      </c>
      <c r="M94" s="35" t="s">
        <v>47</v>
      </c>
      <c r="N94" s="35" t="s">
        <v>47</v>
      </c>
      <c r="O94" s="35" t="s">
        <v>47</v>
      </c>
      <c r="P94" s="35" t="s">
        <v>47</v>
      </c>
      <c r="Q94" s="35" t="s">
        <v>47</v>
      </c>
      <c r="R94" s="35" t="s">
        <v>47</v>
      </c>
      <c r="S94" s="35" t="s">
        <v>47</v>
      </c>
      <c r="T94" s="35" t="s">
        <v>47</v>
      </c>
      <c r="U94" s="35" t="s">
        <v>47</v>
      </c>
      <c r="V94" s="35" t="s">
        <v>47</v>
      </c>
      <c r="W94" s="35" t="s">
        <v>47</v>
      </c>
      <c r="X94" s="35" t="s">
        <v>47</v>
      </c>
      <c r="Y94" s="35" t="s">
        <v>47</v>
      </c>
      <c r="Z94" s="35" t="s">
        <v>47</v>
      </c>
      <c r="AA94" s="35" t="s">
        <v>47</v>
      </c>
      <c r="AB94" s="35" t="s">
        <v>47</v>
      </c>
    </row>
    <row r="95" spans="1:28" s="7" customFormat="1" ht="15.75" customHeight="1" x14ac:dyDescent="0.25">
      <c r="A95" s="36" t="s">
        <v>150</v>
      </c>
      <c r="B95" s="37" t="s">
        <v>65</v>
      </c>
      <c r="C95" s="38" t="s">
        <v>36</v>
      </c>
      <c r="D95" s="35">
        <f t="shared" ref="D95:Z95" si="30">D37-D52</f>
        <v>-0.82104480303832617</v>
      </c>
      <c r="E95" s="35">
        <f t="shared" si="30"/>
        <v>1.0903639142573711</v>
      </c>
      <c r="F95" s="35">
        <f t="shared" si="30"/>
        <v>132.273231994225</v>
      </c>
      <c r="G95" s="35">
        <f t="shared" si="30"/>
        <v>151.08656019657013</v>
      </c>
      <c r="H95" s="35">
        <f t="shared" si="30"/>
        <v>152.66773969650657</v>
      </c>
      <c r="I95" s="35">
        <f t="shared" si="30"/>
        <v>156.25338072862974</v>
      </c>
      <c r="J95" s="35">
        <f t="shared" si="30"/>
        <v>156.90597335799976</v>
      </c>
      <c r="K95" s="35">
        <f t="shared" si="30"/>
        <v>158.65935607581179</v>
      </c>
      <c r="L95" s="35">
        <f t="shared" si="30"/>
        <v>171.8841935477694</v>
      </c>
      <c r="M95" s="35">
        <f t="shared" si="30"/>
        <v>147.15598411520998</v>
      </c>
      <c r="N95" s="35">
        <f t="shared" si="30"/>
        <v>143.93204915993712</v>
      </c>
      <c r="O95" s="35">
        <f t="shared" si="30"/>
        <v>147.00757647170121</v>
      </c>
      <c r="P95" s="35">
        <f t="shared" si="30"/>
        <v>147.20372518180179</v>
      </c>
      <c r="Q95" s="35">
        <f t="shared" si="30"/>
        <v>146.85427627559909</v>
      </c>
      <c r="R95" s="35">
        <f t="shared" si="30"/>
        <v>143.90342382490053</v>
      </c>
      <c r="S95" s="35">
        <f t="shared" si="30"/>
        <v>146.70706347768916</v>
      </c>
      <c r="T95" s="35">
        <f t="shared" si="30"/>
        <v>143.54832958586317</v>
      </c>
      <c r="U95" s="35">
        <f t="shared" si="30"/>
        <v>151.14649558422732</v>
      </c>
      <c r="V95" s="35">
        <f t="shared" si="30"/>
        <v>143.33834439643368</v>
      </c>
      <c r="W95" s="35">
        <f t="shared" si="30"/>
        <v>155.71915274559066</v>
      </c>
      <c r="X95" s="35">
        <f t="shared" si="30"/>
        <v>149.07187817229104</v>
      </c>
      <c r="Y95" s="35">
        <f t="shared" si="30"/>
        <v>160.42900366275995</v>
      </c>
      <c r="Z95" s="35">
        <f t="shared" si="30"/>
        <v>155.03475329918268</v>
      </c>
      <c r="AA95" s="35">
        <f t="shared" ref="AA95:AA113" si="31">H95+J95+K95+M95+O95+Q95+S95+U95+W95+Y95</f>
        <v>1523.2526214630955</v>
      </c>
      <c r="AB95" s="35">
        <f t="shared" ref="AB95:AB113" si="32">H95+J95+L95+N95+P95+R95+T95+V95+X95+Z95</f>
        <v>1507.490410222686</v>
      </c>
    </row>
    <row r="96" spans="1:28" s="31" customFormat="1" ht="15.75" customHeight="1" x14ac:dyDescent="0.25">
      <c r="A96" s="32" t="s">
        <v>151</v>
      </c>
      <c r="B96" s="33" t="s">
        <v>152</v>
      </c>
      <c r="C96" s="34" t="s">
        <v>36</v>
      </c>
      <c r="D96" s="35">
        <f>D97-D103</f>
        <v>63.21097019368267</v>
      </c>
      <c r="E96" s="35">
        <f t="shared" ref="E96:Z96" si="33">E97-E103</f>
        <v>-204.94088576768308</v>
      </c>
      <c r="F96" s="35">
        <f t="shared" si="33"/>
        <v>-216.4301850865138</v>
      </c>
      <c r="G96" s="35">
        <f t="shared" si="33"/>
        <v>-177.18790244069692</v>
      </c>
      <c r="H96" s="35">
        <f t="shared" si="33"/>
        <v>-258.82322861863361</v>
      </c>
      <c r="I96" s="35">
        <f t="shared" si="33"/>
        <v>-184.75011337907699</v>
      </c>
      <c r="J96" s="35">
        <f t="shared" si="33"/>
        <v>-203.56274381554803</v>
      </c>
      <c r="K96" s="35">
        <f t="shared" si="33"/>
        <v>-112.04440095814456</v>
      </c>
      <c r="L96" s="35">
        <f t="shared" si="33"/>
        <v>-266.77406291255022</v>
      </c>
      <c r="M96" s="35">
        <f t="shared" si="33"/>
        <v>-393.46802403676401</v>
      </c>
      <c r="N96" s="35">
        <f t="shared" si="33"/>
        <v>-32.461442071848793</v>
      </c>
      <c r="O96" s="35">
        <f t="shared" si="33"/>
        <v>-83.479710423684764</v>
      </c>
      <c r="P96" s="35">
        <f t="shared" si="33"/>
        <v>-71.312628011370236</v>
      </c>
      <c r="Q96" s="35">
        <f t="shared" si="33"/>
        <v>-86.768944300244982</v>
      </c>
      <c r="R96" s="35">
        <f t="shared" si="33"/>
        <v>-58.119401087574005</v>
      </c>
      <c r="S96" s="35">
        <f t="shared" si="33"/>
        <v>-48.910070611295112</v>
      </c>
      <c r="T96" s="35">
        <f t="shared" si="33"/>
        <v>-76.004690733223327</v>
      </c>
      <c r="U96" s="35">
        <f t="shared" si="33"/>
        <v>-29.425986234098289</v>
      </c>
      <c r="V96" s="35">
        <f t="shared" si="33"/>
        <v>-78.439393099655319</v>
      </c>
      <c r="W96" s="35">
        <f t="shared" si="33"/>
        <v>-49.938351595674874</v>
      </c>
      <c r="X96" s="35">
        <f t="shared" si="33"/>
        <v>-81.977212034717752</v>
      </c>
      <c r="Y96" s="35">
        <f t="shared" si="33"/>
        <v>-50.446679633589824</v>
      </c>
      <c r="Z96" s="35">
        <f t="shared" si="33"/>
        <v>-85.656543727182708</v>
      </c>
      <c r="AA96" s="35">
        <f t="shared" si="31"/>
        <v>-1316.8681402276782</v>
      </c>
      <c r="AB96" s="35">
        <f t="shared" si="32"/>
        <v>-1213.1313461123041</v>
      </c>
    </row>
    <row r="97" spans="1:28" s="7" customFormat="1" ht="15.75" customHeight="1" x14ac:dyDescent="0.25">
      <c r="A97" s="36" t="s">
        <v>153</v>
      </c>
      <c r="B97" s="39" t="s">
        <v>154</v>
      </c>
      <c r="C97" s="38" t="s">
        <v>36</v>
      </c>
      <c r="D97" s="35">
        <f>D98+D99+D100+D102</f>
        <v>616.55001259541621</v>
      </c>
      <c r="E97" s="35">
        <f t="shared" ref="E97:Z97" si="34">E98+E99+E100+E102</f>
        <v>1118.3239561770533</v>
      </c>
      <c r="F97" s="35">
        <f t="shared" si="34"/>
        <v>519.96758857070483</v>
      </c>
      <c r="G97" s="35">
        <f t="shared" si="34"/>
        <v>488.60132408900006</v>
      </c>
      <c r="H97" s="35">
        <f t="shared" si="34"/>
        <v>282.02489353510293</v>
      </c>
      <c r="I97" s="35">
        <f t="shared" si="34"/>
        <v>225.83648399999998</v>
      </c>
      <c r="J97" s="35">
        <f t="shared" si="34"/>
        <v>144.04050311987911</v>
      </c>
      <c r="K97" s="35">
        <f t="shared" si="34"/>
        <v>37.324132772403352</v>
      </c>
      <c r="L97" s="35">
        <f t="shared" si="34"/>
        <v>123.62560606650439</v>
      </c>
      <c r="M97" s="35">
        <f t="shared" si="34"/>
        <v>4.9935789422709052</v>
      </c>
      <c r="N97" s="35">
        <f t="shared" si="34"/>
        <v>83.027179240249112</v>
      </c>
      <c r="O97" s="35">
        <f t="shared" si="34"/>
        <v>4.9895789422709047</v>
      </c>
      <c r="P97" s="35">
        <f t="shared" si="34"/>
        <v>14.479890911730319</v>
      </c>
      <c r="Q97" s="35">
        <f t="shared" si="34"/>
        <v>4.9845789422709048</v>
      </c>
      <c r="R97" s="35">
        <f t="shared" si="34"/>
        <v>15.094717005611333</v>
      </c>
      <c r="S97" s="35">
        <f t="shared" si="34"/>
        <v>46.2285789422709</v>
      </c>
      <c r="T97" s="35">
        <f t="shared" si="34"/>
        <v>15.766997741275794</v>
      </c>
      <c r="U97" s="35">
        <f t="shared" si="34"/>
        <v>67.615436310539039</v>
      </c>
      <c r="V97" s="35">
        <f t="shared" si="34"/>
        <v>16.50248177218802</v>
      </c>
      <c r="W97" s="35">
        <f t="shared" si="34"/>
        <v>49.043899399855206</v>
      </c>
      <c r="X97" s="35">
        <f t="shared" si="34"/>
        <v>16.762337831788496</v>
      </c>
      <c r="Y97" s="35">
        <f t="shared" si="34"/>
        <v>50.515216381850863</v>
      </c>
      <c r="Z97" s="35">
        <f t="shared" si="34"/>
        <v>17.032588133772997</v>
      </c>
      <c r="AA97" s="35">
        <f t="shared" si="31"/>
        <v>691.7603972887141</v>
      </c>
      <c r="AB97" s="35">
        <f t="shared" si="32"/>
        <v>728.35719535810233</v>
      </c>
    </row>
    <row r="98" spans="1:28" s="7" customFormat="1" ht="15.75" customHeight="1" x14ac:dyDescent="0.25">
      <c r="A98" s="36" t="s">
        <v>155</v>
      </c>
      <c r="B98" s="41" t="s">
        <v>156</v>
      </c>
      <c r="C98" s="38" t="s">
        <v>36</v>
      </c>
      <c r="D98" s="35">
        <v>0.13203999999999999</v>
      </c>
      <c r="E98" s="35">
        <v>0</v>
      </c>
      <c r="F98" s="35">
        <v>0.43087824000000002</v>
      </c>
      <c r="G98" s="35">
        <v>1.8885259190000003</v>
      </c>
      <c r="H98" s="35">
        <v>4.482793284599822</v>
      </c>
      <c r="I98" s="35">
        <v>0</v>
      </c>
      <c r="J98" s="35">
        <v>3.8E-3</v>
      </c>
      <c r="K98" s="35">
        <v>0</v>
      </c>
      <c r="L98" s="35">
        <v>0</v>
      </c>
      <c r="M98" s="35">
        <v>0</v>
      </c>
      <c r="N98" s="35">
        <v>0</v>
      </c>
      <c r="O98" s="35">
        <v>0</v>
      </c>
      <c r="P98" s="35">
        <v>0</v>
      </c>
      <c r="Q98" s="35">
        <v>0</v>
      </c>
      <c r="R98" s="35">
        <v>0</v>
      </c>
      <c r="S98" s="35">
        <v>0</v>
      </c>
      <c r="T98" s="35">
        <v>0</v>
      </c>
      <c r="U98" s="35">
        <v>0</v>
      </c>
      <c r="V98" s="35">
        <v>0</v>
      </c>
      <c r="W98" s="35">
        <v>0</v>
      </c>
      <c r="X98" s="35">
        <f>V98</f>
        <v>0</v>
      </c>
      <c r="Y98" s="35">
        <v>0</v>
      </c>
      <c r="Z98" s="35">
        <f>X98</f>
        <v>0</v>
      </c>
      <c r="AA98" s="35">
        <f t="shared" si="31"/>
        <v>4.486593284599822</v>
      </c>
      <c r="AB98" s="35">
        <f t="shared" si="32"/>
        <v>4.486593284599822</v>
      </c>
    </row>
    <row r="99" spans="1:28" s="7" customFormat="1" ht="15.75" customHeight="1" x14ac:dyDescent="0.25">
      <c r="A99" s="36" t="s">
        <v>157</v>
      </c>
      <c r="B99" s="41" t="s">
        <v>158</v>
      </c>
      <c r="C99" s="38" t="s">
        <v>36</v>
      </c>
      <c r="D99" s="35">
        <v>1.9873599825808432</v>
      </c>
      <c r="E99" s="35">
        <v>32.675444945216363</v>
      </c>
      <c r="F99" s="35">
        <v>27.430768613830853</v>
      </c>
      <c r="G99" s="35">
        <v>5.1121999999999996</v>
      </c>
      <c r="H99" s="35">
        <v>7.7613122244073383</v>
      </c>
      <c r="I99" s="35">
        <v>5.5990000000000002</v>
      </c>
      <c r="J99" s="35">
        <v>10.84741834687914</v>
      </c>
      <c r="K99" s="35">
        <v>4.9813213834033521</v>
      </c>
      <c r="L99" s="35">
        <v>10.617194253983474</v>
      </c>
      <c r="M99" s="35">
        <v>4.9928283422709043</v>
      </c>
      <c r="N99" s="35">
        <v>9.5598162013501735</v>
      </c>
      <c r="O99" s="35">
        <v>4.9888283422709048</v>
      </c>
      <c r="P99" s="35">
        <v>9.6650047537470396</v>
      </c>
      <c r="Q99" s="35">
        <v>4.9838283422709049</v>
      </c>
      <c r="R99" s="35">
        <v>9.7742678010397768</v>
      </c>
      <c r="S99" s="35">
        <v>4.9758283422709049</v>
      </c>
      <c r="T99" s="35">
        <v>9.8879013702242258</v>
      </c>
      <c r="U99" s="35">
        <v>4.9758283422709049</v>
      </c>
      <c r="V99" s="35">
        <v>10.006080282176054</v>
      </c>
      <c r="W99" s="35">
        <v>4.9758283422709049</v>
      </c>
      <c r="X99" s="35">
        <f>V99</f>
        <v>10.006080282176054</v>
      </c>
      <c r="Y99" s="35">
        <v>4.9758283422709049</v>
      </c>
      <c r="Z99" s="35">
        <f>X99</f>
        <v>10.006080282176054</v>
      </c>
      <c r="AA99" s="35">
        <f t="shared" si="31"/>
        <v>58.458850350586147</v>
      </c>
      <c r="AB99" s="35">
        <f t="shared" si="32"/>
        <v>98.131155798159341</v>
      </c>
    </row>
    <row r="100" spans="1:28" s="7" customFormat="1" ht="15.75" customHeight="1" x14ac:dyDescent="0.25">
      <c r="A100" s="36" t="s">
        <v>159</v>
      </c>
      <c r="B100" s="41" t="s">
        <v>160</v>
      </c>
      <c r="C100" s="38" t="s">
        <v>36</v>
      </c>
      <c r="D100" s="35">
        <v>383.63891999999998</v>
      </c>
      <c r="E100" s="35">
        <v>611.68835521999995</v>
      </c>
      <c r="F100" s="35">
        <v>341.73662753000002</v>
      </c>
      <c r="G100" s="35">
        <v>371.35270399000001</v>
      </c>
      <c r="H100" s="35">
        <v>10.419112189999998</v>
      </c>
      <c r="I100" s="35">
        <v>213.15100000000001</v>
      </c>
      <c r="J100" s="35">
        <v>2.8648699999999998</v>
      </c>
      <c r="K100" s="35">
        <v>0</v>
      </c>
      <c r="L100" s="35">
        <v>0.62887187</v>
      </c>
      <c r="M100" s="35">
        <v>0</v>
      </c>
      <c r="N100" s="35">
        <v>10.069000000000001</v>
      </c>
      <c r="O100" s="35">
        <v>0</v>
      </c>
      <c r="P100" s="35">
        <v>0</v>
      </c>
      <c r="Q100" s="35">
        <v>0</v>
      </c>
      <c r="R100" s="35">
        <v>0</v>
      </c>
      <c r="S100" s="35">
        <v>0</v>
      </c>
      <c r="T100" s="35">
        <v>0</v>
      </c>
      <c r="U100" s="35">
        <v>0</v>
      </c>
      <c r="V100" s="35">
        <v>0</v>
      </c>
      <c r="W100" s="35">
        <v>0</v>
      </c>
      <c r="X100" s="35">
        <f>V100*1.04</f>
        <v>0</v>
      </c>
      <c r="Y100" s="35">
        <v>0</v>
      </c>
      <c r="Z100" s="35">
        <f>X100*1.04</f>
        <v>0</v>
      </c>
      <c r="AA100" s="35">
        <f t="shared" si="31"/>
        <v>13.283982189999998</v>
      </c>
      <c r="AB100" s="35">
        <f t="shared" si="32"/>
        <v>23.981854059999996</v>
      </c>
    </row>
    <row r="101" spans="1:28" s="7" customFormat="1" ht="15.75" customHeight="1" x14ac:dyDescent="0.25">
      <c r="A101" s="36" t="s">
        <v>161</v>
      </c>
      <c r="B101" s="43" t="s">
        <v>162</v>
      </c>
      <c r="C101" s="38" t="s">
        <v>36</v>
      </c>
      <c r="D101" s="35">
        <v>348.51747999999998</v>
      </c>
      <c r="E101" s="35">
        <v>559.35317000000009</v>
      </c>
      <c r="F101" s="35">
        <v>316.86960145</v>
      </c>
      <c r="G101" s="35">
        <v>213.15100000000001</v>
      </c>
      <c r="H101" s="35">
        <v>4.3035991699999991</v>
      </c>
      <c r="I101" s="35">
        <v>213.15100000000001</v>
      </c>
      <c r="J101" s="35">
        <v>2.8648699999999998</v>
      </c>
      <c r="K101" s="35">
        <v>0</v>
      </c>
      <c r="L101" s="35">
        <v>0.62887187</v>
      </c>
      <c r="M101" s="35">
        <v>0</v>
      </c>
      <c r="N101" s="35">
        <v>0</v>
      </c>
      <c r="O101" s="35">
        <v>0</v>
      </c>
      <c r="P101" s="35">
        <v>0</v>
      </c>
      <c r="Q101" s="35">
        <v>0</v>
      </c>
      <c r="R101" s="35">
        <v>0</v>
      </c>
      <c r="S101" s="35">
        <v>0</v>
      </c>
      <c r="T101" s="35">
        <v>0</v>
      </c>
      <c r="U101" s="35">
        <v>0</v>
      </c>
      <c r="V101" s="35">
        <v>0</v>
      </c>
      <c r="W101" s="35">
        <v>0</v>
      </c>
      <c r="X101" s="35">
        <f>V101</f>
        <v>0</v>
      </c>
      <c r="Y101" s="35">
        <v>0</v>
      </c>
      <c r="Z101" s="35">
        <f>X101</f>
        <v>0</v>
      </c>
      <c r="AA101" s="35">
        <f t="shared" si="31"/>
        <v>7.1684691699999989</v>
      </c>
      <c r="AB101" s="35">
        <f t="shared" si="32"/>
        <v>7.7973410399999992</v>
      </c>
    </row>
    <row r="102" spans="1:28" s="7" customFormat="1" ht="15.75" customHeight="1" x14ac:dyDescent="0.25">
      <c r="A102" s="36" t="s">
        <v>163</v>
      </c>
      <c r="B102" s="40" t="s">
        <v>164</v>
      </c>
      <c r="C102" s="38" t="s">
        <v>36</v>
      </c>
      <c r="D102" s="35">
        <v>230.79169261283539</v>
      </c>
      <c r="E102" s="35">
        <v>473.96015601183717</v>
      </c>
      <c r="F102" s="35">
        <v>150.36931418687396</v>
      </c>
      <c r="G102" s="35">
        <v>110.24789418000006</v>
      </c>
      <c r="H102" s="35">
        <v>259.3616758360958</v>
      </c>
      <c r="I102" s="35">
        <v>7.0864839999999845</v>
      </c>
      <c r="J102" s="35">
        <v>130.32441477299997</v>
      </c>
      <c r="K102" s="35">
        <v>32.342811388999998</v>
      </c>
      <c r="L102" s="35">
        <v>112.37953994252092</v>
      </c>
      <c r="M102" s="35">
        <v>7.5060000000082283E-4</v>
      </c>
      <c r="N102" s="35">
        <v>63.398363038898935</v>
      </c>
      <c r="O102" s="35">
        <v>7.5059999999993465E-4</v>
      </c>
      <c r="P102" s="35">
        <v>4.8148861579832793</v>
      </c>
      <c r="Q102" s="35">
        <v>7.5059999999993465E-4</v>
      </c>
      <c r="R102" s="35">
        <v>5.320449204571557</v>
      </c>
      <c r="S102" s="35">
        <v>41.252750599999999</v>
      </c>
      <c r="T102" s="35">
        <v>5.8790963710515696</v>
      </c>
      <c r="U102" s="35">
        <v>62.639607968268137</v>
      </c>
      <c r="V102" s="35">
        <v>6.4964014900119649</v>
      </c>
      <c r="W102" s="35">
        <v>44.068071057584305</v>
      </c>
      <c r="X102" s="35">
        <f>V102*1.04</f>
        <v>6.7562575496124433</v>
      </c>
      <c r="Y102" s="35">
        <v>45.539388039579961</v>
      </c>
      <c r="Z102" s="35">
        <f>X102*1.04</f>
        <v>7.026507851596941</v>
      </c>
      <c r="AA102" s="35">
        <f t="shared" si="31"/>
        <v>615.53097146352832</v>
      </c>
      <c r="AB102" s="35">
        <f t="shared" si="32"/>
        <v>601.75759221534349</v>
      </c>
    </row>
    <row r="103" spans="1:28" s="7" customFormat="1" ht="15.75" customHeight="1" x14ac:dyDescent="0.25">
      <c r="A103" s="36" t="s">
        <v>165</v>
      </c>
      <c r="B103" s="45" t="s">
        <v>120</v>
      </c>
      <c r="C103" s="38" t="s">
        <v>36</v>
      </c>
      <c r="D103" s="35">
        <f>D104+D105+D106+D108</f>
        <v>553.33904240173354</v>
      </c>
      <c r="E103" s="35">
        <f t="shared" ref="E103:Z103" si="35">E104+E105+E106+E108</f>
        <v>1323.2648419447364</v>
      </c>
      <c r="F103" s="35">
        <f t="shared" si="35"/>
        <v>736.39777365721864</v>
      </c>
      <c r="G103" s="35">
        <f t="shared" si="35"/>
        <v>665.78922652969698</v>
      </c>
      <c r="H103" s="35">
        <f t="shared" si="35"/>
        <v>540.84812215373654</v>
      </c>
      <c r="I103" s="35">
        <f t="shared" si="35"/>
        <v>410.58659737907698</v>
      </c>
      <c r="J103" s="35">
        <f t="shared" si="35"/>
        <v>347.60324693542714</v>
      </c>
      <c r="K103" s="35">
        <f t="shared" si="35"/>
        <v>149.36853373054791</v>
      </c>
      <c r="L103" s="35">
        <f t="shared" si="35"/>
        <v>390.39966897905458</v>
      </c>
      <c r="M103" s="35">
        <f t="shared" si="35"/>
        <v>398.46160297903492</v>
      </c>
      <c r="N103" s="35">
        <f t="shared" si="35"/>
        <v>115.48862131209791</v>
      </c>
      <c r="O103" s="35">
        <f t="shared" si="35"/>
        <v>88.469289365955674</v>
      </c>
      <c r="P103" s="35">
        <f t="shared" si="35"/>
        <v>85.792518923100559</v>
      </c>
      <c r="Q103" s="35">
        <f t="shared" si="35"/>
        <v>91.753523242515882</v>
      </c>
      <c r="R103" s="35">
        <f t="shared" si="35"/>
        <v>73.214118093185334</v>
      </c>
      <c r="S103" s="35">
        <f t="shared" si="35"/>
        <v>95.138649553566012</v>
      </c>
      <c r="T103" s="35">
        <f t="shared" si="35"/>
        <v>91.771688474499129</v>
      </c>
      <c r="U103" s="35">
        <f t="shared" si="35"/>
        <v>97.041422544637328</v>
      </c>
      <c r="V103" s="35">
        <f t="shared" si="35"/>
        <v>94.941874871843339</v>
      </c>
      <c r="W103" s="35">
        <f t="shared" si="35"/>
        <v>98.98225099553008</v>
      </c>
      <c r="X103" s="35">
        <f t="shared" si="35"/>
        <v>98.739549866506252</v>
      </c>
      <c r="Y103" s="35">
        <f t="shared" si="35"/>
        <v>100.96189601544069</v>
      </c>
      <c r="Z103" s="35">
        <f t="shared" si="35"/>
        <v>102.6891318609557</v>
      </c>
      <c r="AA103" s="35">
        <f t="shared" si="31"/>
        <v>2008.6285375163925</v>
      </c>
      <c r="AB103" s="35">
        <f t="shared" si="32"/>
        <v>1941.4885414704063</v>
      </c>
    </row>
    <row r="104" spans="1:28" s="7" customFormat="1" ht="15.75" customHeight="1" x14ac:dyDescent="0.25">
      <c r="A104" s="36" t="s">
        <v>166</v>
      </c>
      <c r="B104" s="40" t="s">
        <v>167</v>
      </c>
      <c r="C104" s="38" t="s">
        <v>36</v>
      </c>
      <c r="D104" s="35">
        <v>28.901309330000004</v>
      </c>
      <c r="E104" s="35">
        <v>31.641465920000002</v>
      </c>
      <c r="F104" s="35">
        <v>40.988591304070418</v>
      </c>
      <c r="G104" s="35">
        <v>35.853606878499996</v>
      </c>
      <c r="H104" s="35">
        <v>37.677918060000003</v>
      </c>
      <c r="I104" s="35">
        <v>37.698488557453004</v>
      </c>
      <c r="J104" s="35">
        <v>42.528152010000007</v>
      </c>
      <c r="K104" s="35">
        <v>40.228699999999996</v>
      </c>
      <c r="L104" s="35">
        <v>44.102517689999999</v>
      </c>
      <c r="M104" s="35">
        <v>41.684008000000006</v>
      </c>
      <c r="N104" s="35">
        <v>42.059909999999995</v>
      </c>
      <c r="O104" s="35">
        <v>43.197531919999996</v>
      </c>
      <c r="P104" s="35">
        <v>43.554086759999997</v>
      </c>
      <c r="Q104" s="35">
        <v>44.771586396800004</v>
      </c>
      <c r="R104" s="35">
        <v>45.296242230400004</v>
      </c>
      <c r="S104" s="35">
        <v>46.408609052671999</v>
      </c>
      <c r="T104" s="35">
        <v>47.108095519616008</v>
      </c>
      <c r="U104" s="35">
        <v>46.408609052671999</v>
      </c>
      <c r="V104" s="35">
        <v>48.992434140400647</v>
      </c>
      <c r="W104" s="35">
        <v>46.408609052671999</v>
      </c>
      <c r="X104" s="35">
        <f>V104*1.04</f>
        <v>50.952131506016677</v>
      </c>
      <c r="Y104" s="35">
        <v>46.408609052671999</v>
      </c>
      <c r="Z104" s="35">
        <f>X104*1.04</f>
        <v>52.990216766257348</v>
      </c>
      <c r="AA104" s="35">
        <f t="shared" si="31"/>
        <v>435.72233259748793</v>
      </c>
      <c r="AB104" s="35">
        <f t="shared" si="32"/>
        <v>455.26170468269061</v>
      </c>
    </row>
    <row r="105" spans="1:28" s="7" customFormat="1" ht="15.75" customHeight="1" x14ac:dyDescent="0.25">
      <c r="A105" s="36" t="s">
        <v>168</v>
      </c>
      <c r="B105" s="40" t="s">
        <v>169</v>
      </c>
      <c r="C105" s="38" t="s">
        <v>36</v>
      </c>
      <c r="D105" s="35">
        <v>164.5</v>
      </c>
      <c r="E105" s="35">
        <v>185.56460000000001</v>
      </c>
      <c r="F105" s="35">
        <v>240.8275422653779</v>
      </c>
      <c r="G105" s="35">
        <v>202.924929612277</v>
      </c>
      <c r="H105" s="35">
        <v>163.827</v>
      </c>
      <c r="I105" s="35">
        <v>114.000585747984</v>
      </c>
      <c r="J105" s="35">
        <v>17.673999999999999</v>
      </c>
      <c r="K105" s="35">
        <v>0</v>
      </c>
      <c r="L105" s="35">
        <v>4.0504174492664082E-7</v>
      </c>
      <c r="M105" s="35">
        <v>0</v>
      </c>
      <c r="N105" s="35">
        <v>1.710432077505244</v>
      </c>
      <c r="O105" s="35">
        <v>0</v>
      </c>
      <c r="P105" s="35">
        <v>0</v>
      </c>
      <c r="Q105" s="35">
        <v>0</v>
      </c>
      <c r="R105" s="35">
        <v>5.2704814464086686E-9</v>
      </c>
      <c r="S105" s="35">
        <v>0</v>
      </c>
      <c r="T105" s="35">
        <v>5.2704814464086686E-9</v>
      </c>
      <c r="U105" s="35">
        <v>0</v>
      </c>
      <c r="V105" s="35">
        <v>5.2704814464086678E-9</v>
      </c>
      <c r="W105" s="35">
        <v>0</v>
      </c>
      <c r="X105" s="35">
        <f>V105</f>
        <v>5.2704814464086678E-9</v>
      </c>
      <c r="Y105" s="35">
        <v>0</v>
      </c>
      <c r="Z105" s="35">
        <f>X105</f>
        <v>5.2704814464086678E-9</v>
      </c>
      <c r="AA105" s="35">
        <f t="shared" si="31"/>
        <v>181.501</v>
      </c>
      <c r="AB105" s="35">
        <f t="shared" si="32"/>
        <v>183.21143250889943</v>
      </c>
    </row>
    <row r="106" spans="1:28" s="7" customFormat="1" ht="15.75" customHeight="1" x14ac:dyDescent="0.25">
      <c r="A106" s="36" t="s">
        <v>170</v>
      </c>
      <c r="B106" s="40" t="s">
        <v>171</v>
      </c>
      <c r="C106" s="38" t="s">
        <v>36</v>
      </c>
      <c r="D106" s="35">
        <v>225.31245999999999</v>
      </c>
      <c r="E106" s="35">
        <v>734.82933703000003</v>
      </c>
      <c r="F106" s="35">
        <v>321.93323761000005</v>
      </c>
      <c r="G106" s="35">
        <v>364.93799999999999</v>
      </c>
      <c r="H106" s="35">
        <v>224.04428928999999</v>
      </c>
      <c r="I106" s="35">
        <v>213.15100000000001</v>
      </c>
      <c r="J106" s="35">
        <v>149.42165205999999</v>
      </c>
      <c r="K106" s="35">
        <v>0</v>
      </c>
      <c r="L106" s="35">
        <v>87.507430339999985</v>
      </c>
      <c r="M106" s="35">
        <v>0</v>
      </c>
      <c r="N106" s="35">
        <v>0</v>
      </c>
      <c r="O106" s="35">
        <v>0</v>
      </c>
      <c r="P106" s="35">
        <v>0</v>
      </c>
      <c r="Q106" s="35">
        <v>0</v>
      </c>
      <c r="R106" s="35">
        <v>0</v>
      </c>
      <c r="S106" s="35">
        <v>0</v>
      </c>
      <c r="T106" s="35">
        <v>0</v>
      </c>
      <c r="U106" s="35">
        <v>0</v>
      </c>
      <c r="V106" s="35">
        <v>0</v>
      </c>
      <c r="W106" s="35">
        <v>0</v>
      </c>
      <c r="X106" s="35">
        <f>V106</f>
        <v>0</v>
      </c>
      <c r="Y106" s="35">
        <v>0</v>
      </c>
      <c r="Z106" s="35">
        <f>X106</f>
        <v>0</v>
      </c>
      <c r="AA106" s="35">
        <f t="shared" si="31"/>
        <v>373.46594134999998</v>
      </c>
      <c r="AB106" s="35">
        <f t="shared" si="32"/>
        <v>460.97337168999996</v>
      </c>
    </row>
    <row r="107" spans="1:28" s="7" customFormat="1" ht="15.75" customHeight="1" x14ac:dyDescent="0.25">
      <c r="A107" s="36" t="s">
        <v>172</v>
      </c>
      <c r="B107" s="43" t="s">
        <v>173</v>
      </c>
      <c r="C107" s="38" t="s">
        <v>36</v>
      </c>
      <c r="D107" s="35">
        <v>225.31245999999999</v>
      </c>
      <c r="E107" s="35">
        <v>734.82934</v>
      </c>
      <c r="F107" s="35">
        <v>321.93323760999999</v>
      </c>
      <c r="G107" s="35">
        <v>364.93799999999999</v>
      </c>
      <c r="H107" s="35">
        <v>224.04429611</v>
      </c>
      <c r="I107" s="35">
        <v>213.15100000000001</v>
      </c>
      <c r="J107" s="35">
        <v>149.42165205999999</v>
      </c>
      <c r="K107" s="35">
        <v>0</v>
      </c>
      <c r="L107" s="35">
        <v>60.728813620000004</v>
      </c>
      <c r="M107" s="35">
        <v>0</v>
      </c>
      <c r="N107" s="35">
        <v>0</v>
      </c>
      <c r="O107" s="35">
        <v>0</v>
      </c>
      <c r="P107" s="35">
        <v>0</v>
      </c>
      <c r="Q107" s="35">
        <v>0</v>
      </c>
      <c r="R107" s="35">
        <v>0</v>
      </c>
      <c r="S107" s="35">
        <v>0</v>
      </c>
      <c r="T107" s="35">
        <v>0</v>
      </c>
      <c r="U107" s="35">
        <v>0</v>
      </c>
      <c r="V107" s="35">
        <v>0</v>
      </c>
      <c r="W107" s="35">
        <v>0</v>
      </c>
      <c r="X107" s="35">
        <f>V107</f>
        <v>0</v>
      </c>
      <c r="Y107" s="35">
        <v>0</v>
      </c>
      <c r="Z107" s="35">
        <f>X107</f>
        <v>0</v>
      </c>
      <c r="AA107" s="35">
        <f t="shared" si="31"/>
        <v>373.46594816999999</v>
      </c>
      <c r="AB107" s="35">
        <f t="shared" si="32"/>
        <v>434.19476178999997</v>
      </c>
    </row>
    <row r="108" spans="1:28" s="7" customFormat="1" ht="15.75" customHeight="1" x14ac:dyDescent="0.25">
      <c r="A108" s="36" t="s">
        <v>174</v>
      </c>
      <c r="B108" s="40" t="s">
        <v>175</v>
      </c>
      <c r="C108" s="38" t="s">
        <v>36</v>
      </c>
      <c r="D108" s="35">
        <v>134.62527307173357</v>
      </c>
      <c r="E108" s="35">
        <v>371.22943899473643</v>
      </c>
      <c r="F108" s="35">
        <v>132.64840247777025</v>
      </c>
      <c r="G108" s="35">
        <v>62.072690038919973</v>
      </c>
      <c r="H108" s="35">
        <v>115.29891480373664</v>
      </c>
      <c r="I108" s="35">
        <v>45.736523073639944</v>
      </c>
      <c r="J108" s="35">
        <v>137.97944286542713</v>
      </c>
      <c r="K108" s="35">
        <v>109.13983373054791</v>
      </c>
      <c r="L108" s="35">
        <v>258.78972054401282</v>
      </c>
      <c r="M108" s="35">
        <v>356.77759497903492</v>
      </c>
      <c r="N108" s="35">
        <v>71.718279234592671</v>
      </c>
      <c r="O108" s="35">
        <v>45.271757445955679</v>
      </c>
      <c r="P108" s="35">
        <v>42.238432163100562</v>
      </c>
      <c r="Q108" s="35">
        <v>46.981936845715879</v>
      </c>
      <c r="R108" s="35">
        <v>27.917875857514851</v>
      </c>
      <c r="S108" s="35">
        <v>48.730040500894013</v>
      </c>
      <c r="T108" s="35">
        <v>44.663592949612642</v>
      </c>
      <c r="U108" s="35">
        <v>50.632813491965329</v>
      </c>
      <c r="V108" s="35">
        <v>45.949440726172213</v>
      </c>
      <c r="W108" s="35">
        <v>52.573641942858082</v>
      </c>
      <c r="X108" s="35">
        <f>V108*1.04</f>
        <v>47.787418355219103</v>
      </c>
      <c r="Y108" s="35">
        <v>54.553286962768688</v>
      </c>
      <c r="Z108" s="35">
        <f>X108*1.04</f>
        <v>49.698915089427871</v>
      </c>
      <c r="AA108" s="35">
        <f t="shared" si="31"/>
        <v>1017.9392635689042</v>
      </c>
      <c r="AB108" s="35">
        <f t="shared" si="32"/>
        <v>842.04203258881637</v>
      </c>
    </row>
    <row r="109" spans="1:28" s="31" customFormat="1" ht="29.25" customHeight="1" x14ac:dyDescent="0.25">
      <c r="A109" s="32" t="s">
        <v>176</v>
      </c>
      <c r="B109" s="33" t="s">
        <v>177</v>
      </c>
      <c r="C109" s="34" t="s">
        <v>36</v>
      </c>
      <c r="D109" s="35">
        <f>SUM(D110,D114:D120,D123)</f>
        <v>403.56001283522221</v>
      </c>
      <c r="E109" s="35">
        <f t="shared" ref="E109:Z109" si="36">SUM(E110,E114:E120,E123)</f>
        <v>-16.155230372114147</v>
      </c>
      <c r="F109" s="35">
        <f t="shared" si="36"/>
        <v>122.84322948408655</v>
      </c>
      <c r="G109" s="35">
        <f t="shared" si="36"/>
        <v>148.94705589100701</v>
      </c>
      <c r="H109" s="35">
        <f t="shared" si="36"/>
        <v>239.46712875623561</v>
      </c>
      <c r="I109" s="35">
        <f t="shared" si="36"/>
        <v>756.01596817735447</v>
      </c>
      <c r="J109" s="35">
        <f t="shared" si="36"/>
        <v>271.37792094725171</v>
      </c>
      <c r="K109" s="35">
        <f t="shared" si="36"/>
        <v>444.53318324970166</v>
      </c>
      <c r="L109" s="35">
        <f t="shared" si="36"/>
        <v>-75.715267334985526</v>
      </c>
      <c r="M109" s="35">
        <f t="shared" si="36"/>
        <v>281.07281472355157</v>
      </c>
      <c r="N109" s="35">
        <f t="shared" si="36"/>
        <v>754.78072516764939</v>
      </c>
      <c r="O109" s="35">
        <f t="shared" si="36"/>
        <v>251.75168528963496</v>
      </c>
      <c r="P109" s="35">
        <f t="shared" si="36"/>
        <v>737.34038367925882</v>
      </c>
      <c r="Q109" s="35">
        <f t="shared" si="36"/>
        <v>132.8152205019494</v>
      </c>
      <c r="R109" s="35">
        <f t="shared" si="36"/>
        <v>722.0360028844982</v>
      </c>
      <c r="S109" s="35">
        <f t="shared" si="36"/>
        <v>144.29240379260298</v>
      </c>
      <c r="T109" s="35">
        <f t="shared" si="36"/>
        <v>669.5311844135349</v>
      </c>
      <c r="U109" s="35">
        <f t="shared" si="36"/>
        <v>190.8646168135995</v>
      </c>
      <c r="V109" s="35">
        <f t="shared" si="36"/>
        <v>792.9724310145283</v>
      </c>
      <c r="W109" s="35">
        <f t="shared" si="36"/>
        <v>198.27647273887334</v>
      </c>
      <c r="X109" s="35">
        <f t="shared" si="36"/>
        <v>816.96627154317457</v>
      </c>
      <c r="Y109" s="35">
        <f t="shared" si="36"/>
        <v>226.53791469364563</v>
      </c>
      <c r="Z109" s="35">
        <f t="shared" si="36"/>
        <v>841.70010823419102</v>
      </c>
      <c r="AA109" s="35">
        <f t="shared" si="31"/>
        <v>2380.9893615070464</v>
      </c>
      <c r="AB109" s="35">
        <f t="shared" si="32"/>
        <v>5770.4568893053374</v>
      </c>
    </row>
    <row r="110" spans="1:28" s="7" customFormat="1" ht="31.5" customHeight="1" x14ac:dyDescent="0.25">
      <c r="A110" s="36" t="s">
        <v>178</v>
      </c>
      <c r="B110" s="39" t="s">
        <v>179</v>
      </c>
      <c r="C110" s="38" t="s">
        <v>36</v>
      </c>
      <c r="D110" s="35">
        <f>SUM(D111:D113)</f>
        <v>0</v>
      </c>
      <c r="E110" s="35">
        <f t="shared" ref="E110:Z110" si="37">SUM(E111:E113)</f>
        <v>0</v>
      </c>
      <c r="F110" s="35">
        <f t="shared" si="37"/>
        <v>0</v>
      </c>
      <c r="G110" s="35">
        <f t="shared" si="37"/>
        <v>0</v>
      </c>
      <c r="H110" s="35">
        <f t="shared" si="37"/>
        <v>0</v>
      </c>
      <c r="I110" s="35">
        <f t="shared" si="37"/>
        <v>0</v>
      </c>
      <c r="J110" s="35">
        <f t="shared" si="37"/>
        <v>0</v>
      </c>
      <c r="K110" s="35">
        <f t="shared" si="37"/>
        <v>0</v>
      </c>
      <c r="L110" s="35">
        <f t="shared" si="37"/>
        <v>0</v>
      </c>
      <c r="M110" s="35">
        <f t="shared" si="37"/>
        <v>0</v>
      </c>
      <c r="N110" s="35">
        <f t="shared" si="37"/>
        <v>0</v>
      </c>
      <c r="O110" s="35">
        <f t="shared" si="37"/>
        <v>0</v>
      </c>
      <c r="P110" s="35">
        <f t="shared" si="37"/>
        <v>0</v>
      </c>
      <c r="Q110" s="35">
        <f t="shared" si="37"/>
        <v>0</v>
      </c>
      <c r="R110" s="35">
        <f t="shared" si="37"/>
        <v>0</v>
      </c>
      <c r="S110" s="35">
        <f t="shared" si="37"/>
        <v>0</v>
      </c>
      <c r="T110" s="35">
        <f t="shared" si="37"/>
        <v>0</v>
      </c>
      <c r="U110" s="35">
        <f t="shared" si="37"/>
        <v>0</v>
      </c>
      <c r="V110" s="35">
        <f t="shared" si="37"/>
        <v>0</v>
      </c>
      <c r="W110" s="35">
        <f t="shared" si="37"/>
        <v>0</v>
      </c>
      <c r="X110" s="35">
        <f t="shared" si="37"/>
        <v>0</v>
      </c>
      <c r="Y110" s="35">
        <f t="shared" si="37"/>
        <v>0</v>
      </c>
      <c r="Z110" s="35">
        <f t="shared" si="37"/>
        <v>0</v>
      </c>
      <c r="AA110" s="35">
        <f t="shared" si="31"/>
        <v>0</v>
      </c>
      <c r="AB110" s="35">
        <f t="shared" si="32"/>
        <v>0</v>
      </c>
    </row>
    <row r="111" spans="1:28" s="7" customFormat="1" ht="31.5" customHeight="1" x14ac:dyDescent="0.25">
      <c r="A111" s="36" t="s">
        <v>180</v>
      </c>
      <c r="B111" s="41" t="s">
        <v>40</v>
      </c>
      <c r="C111" s="38" t="s">
        <v>36</v>
      </c>
      <c r="D111" s="35">
        <v>0</v>
      </c>
      <c r="E111" s="35">
        <v>0</v>
      </c>
      <c r="F111" s="35">
        <v>0</v>
      </c>
      <c r="G111" s="35">
        <v>0</v>
      </c>
      <c r="H111" s="35">
        <v>0</v>
      </c>
      <c r="I111" s="35">
        <v>0</v>
      </c>
      <c r="J111" s="35">
        <v>0</v>
      </c>
      <c r="K111" s="35">
        <v>0</v>
      </c>
      <c r="L111" s="35">
        <v>0</v>
      </c>
      <c r="M111" s="35">
        <v>0</v>
      </c>
      <c r="N111" s="35">
        <v>0</v>
      </c>
      <c r="O111" s="35">
        <v>0</v>
      </c>
      <c r="P111" s="35">
        <v>0</v>
      </c>
      <c r="Q111" s="35">
        <v>0</v>
      </c>
      <c r="R111" s="35">
        <v>0</v>
      </c>
      <c r="S111" s="35">
        <v>0</v>
      </c>
      <c r="T111" s="35">
        <v>0</v>
      </c>
      <c r="U111" s="35">
        <v>0</v>
      </c>
      <c r="V111" s="35">
        <v>0</v>
      </c>
      <c r="W111" s="35">
        <v>0</v>
      </c>
      <c r="X111" s="35">
        <v>0</v>
      </c>
      <c r="Y111" s="35">
        <v>0</v>
      </c>
      <c r="Z111" s="35">
        <v>0</v>
      </c>
      <c r="AA111" s="35">
        <f t="shared" si="31"/>
        <v>0</v>
      </c>
      <c r="AB111" s="35">
        <f t="shared" si="32"/>
        <v>0</v>
      </c>
    </row>
    <row r="112" spans="1:28" s="7" customFormat="1" ht="31.5" customHeight="1" x14ac:dyDescent="0.25">
      <c r="A112" s="36" t="s">
        <v>181</v>
      </c>
      <c r="B112" s="41" t="s">
        <v>42</v>
      </c>
      <c r="C112" s="38" t="s">
        <v>36</v>
      </c>
      <c r="D112" s="35">
        <v>0</v>
      </c>
      <c r="E112" s="35">
        <v>0</v>
      </c>
      <c r="F112" s="35">
        <v>0</v>
      </c>
      <c r="G112" s="35">
        <v>0</v>
      </c>
      <c r="H112" s="35">
        <v>0</v>
      </c>
      <c r="I112" s="35">
        <v>0</v>
      </c>
      <c r="J112" s="35">
        <v>0</v>
      </c>
      <c r="K112" s="35">
        <v>0</v>
      </c>
      <c r="L112" s="35">
        <v>0</v>
      </c>
      <c r="M112" s="35">
        <v>0</v>
      </c>
      <c r="N112" s="35">
        <v>0</v>
      </c>
      <c r="O112" s="35">
        <v>0</v>
      </c>
      <c r="P112" s="35">
        <v>0</v>
      </c>
      <c r="Q112" s="35">
        <v>0</v>
      </c>
      <c r="R112" s="35">
        <v>0</v>
      </c>
      <c r="S112" s="35">
        <v>0</v>
      </c>
      <c r="T112" s="35">
        <v>0</v>
      </c>
      <c r="U112" s="35">
        <v>0</v>
      </c>
      <c r="V112" s="35">
        <v>0</v>
      </c>
      <c r="W112" s="35">
        <v>0</v>
      </c>
      <c r="X112" s="35">
        <v>0</v>
      </c>
      <c r="Y112" s="35">
        <v>0</v>
      </c>
      <c r="Z112" s="35">
        <v>0</v>
      </c>
      <c r="AA112" s="35">
        <f t="shared" si="31"/>
        <v>0</v>
      </c>
      <c r="AB112" s="35">
        <f t="shared" si="32"/>
        <v>0</v>
      </c>
    </row>
    <row r="113" spans="1:28" s="7" customFormat="1" ht="31.5" customHeight="1" x14ac:dyDescent="0.25">
      <c r="A113" s="36" t="s">
        <v>182</v>
      </c>
      <c r="B113" s="41" t="s">
        <v>44</v>
      </c>
      <c r="C113" s="38" t="s">
        <v>36</v>
      </c>
      <c r="D113" s="35">
        <v>0</v>
      </c>
      <c r="E113" s="35">
        <v>0</v>
      </c>
      <c r="F113" s="35">
        <v>0</v>
      </c>
      <c r="G113" s="35">
        <v>0</v>
      </c>
      <c r="H113" s="35">
        <v>0</v>
      </c>
      <c r="I113" s="35">
        <v>0</v>
      </c>
      <c r="J113" s="35">
        <v>0</v>
      </c>
      <c r="K113" s="35">
        <v>0</v>
      </c>
      <c r="L113" s="35">
        <v>0</v>
      </c>
      <c r="M113" s="35">
        <v>0</v>
      </c>
      <c r="N113" s="35">
        <v>0</v>
      </c>
      <c r="O113" s="35">
        <v>0</v>
      </c>
      <c r="P113" s="35">
        <v>0</v>
      </c>
      <c r="Q113" s="35">
        <v>0</v>
      </c>
      <c r="R113" s="35">
        <v>0</v>
      </c>
      <c r="S113" s="35">
        <v>0</v>
      </c>
      <c r="T113" s="35">
        <v>0</v>
      </c>
      <c r="U113" s="35">
        <v>0</v>
      </c>
      <c r="V113" s="35">
        <v>0</v>
      </c>
      <c r="W113" s="35">
        <v>0</v>
      </c>
      <c r="X113" s="35">
        <v>0</v>
      </c>
      <c r="Y113" s="35">
        <v>0</v>
      </c>
      <c r="Z113" s="35">
        <v>0</v>
      </c>
      <c r="AA113" s="35">
        <f t="shared" si="31"/>
        <v>0</v>
      </c>
      <c r="AB113" s="35">
        <f t="shared" si="32"/>
        <v>0</v>
      </c>
    </row>
    <row r="114" spans="1:28" s="7" customFormat="1" ht="15.75" customHeight="1" x14ac:dyDescent="0.25">
      <c r="A114" s="36" t="s">
        <v>183</v>
      </c>
      <c r="B114" s="37" t="s">
        <v>46</v>
      </c>
      <c r="C114" s="38" t="s">
        <v>36</v>
      </c>
      <c r="D114" s="35" t="s">
        <v>47</v>
      </c>
      <c r="E114" s="35" t="s">
        <v>47</v>
      </c>
      <c r="F114" s="35" t="s">
        <v>47</v>
      </c>
      <c r="G114" s="35" t="s">
        <v>47</v>
      </c>
      <c r="H114" s="35" t="s">
        <v>47</v>
      </c>
      <c r="I114" s="35" t="s">
        <v>47</v>
      </c>
      <c r="J114" s="35" t="s">
        <v>47</v>
      </c>
      <c r="K114" s="35" t="s">
        <v>47</v>
      </c>
      <c r="L114" s="35" t="s">
        <v>47</v>
      </c>
      <c r="M114" s="35" t="s">
        <v>47</v>
      </c>
      <c r="N114" s="35" t="s">
        <v>47</v>
      </c>
      <c r="O114" s="35" t="s">
        <v>47</v>
      </c>
      <c r="P114" s="35" t="s">
        <v>47</v>
      </c>
      <c r="Q114" s="35" t="s">
        <v>47</v>
      </c>
      <c r="R114" s="35" t="s">
        <v>47</v>
      </c>
      <c r="S114" s="35" t="s">
        <v>47</v>
      </c>
      <c r="T114" s="35" t="s">
        <v>47</v>
      </c>
      <c r="U114" s="35" t="s">
        <v>47</v>
      </c>
      <c r="V114" s="35" t="s">
        <v>47</v>
      </c>
      <c r="W114" s="35" t="s">
        <v>47</v>
      </c>
      <c r="X114" s="35" t="s">
        <v>47</v>
      </c>
      <c r="Y114" s="35" t="s">
        <v>47</v>
      </c>
      <c r="Z114" s="35" t="s">
        <v>47</v>
      </c>
      <c r="AA114" s="35" t="s">
        <v>47</v>
      </c>
      <c r="AB114" s="35" t="s">
        <v>47</v>
      </c>
    </row>
    <row r="115" spans="1:28" s="7" customFormat="1" ht="15.75" customHeight="1" x14ac:dyDescent="0.25">
      <c r="A115" s="36" t="s">
        <v>184</v>
      </c>
      <c r="B115" s="37" t="s">
        <v>49</v>
      </c>
      <c r="C115" s="38" t="s">
        <v>36</v>
      </c>
      <c r="D115" s="35">
        <v>-176.6820142265405</v>
      </c>
      <c r="E115" s="35">
        <v>185.11162520852127</v>
      </c>
      <c r="F115" s="35">
        <v>-63.770318936797324</v>
      </c>
      <c r="G115" s="35">
        <v>-39.556623916460204</v>
      </c>
      <c r="H115" s="35">
        <v>85.379857129239014</v>
      </c>
      <c r="I115" s="35">
        <v>570.95940984680794</v>
      </c>
      <c r="J115" s="35">
        <v>115.28737686111609</v>
      </c>
      <c r="K115" s="35">
        <v>275.51335662886328</v>
      </c>
      <c r="L115" s="35">
        <v>-263.36701575405772</v>
      </c>
      <c r="M115" s="35">
        <v>9.684246297354111</v>
      </c>
      <c r="N115" s="35">
        <v>589.85466462097338</v>
      </c>
      <c r="O115" s="35">
        <v>107.31567432476457</v>
      </c>
      <c r="P115" s="35">
        <v>551.02992761433916</v>
      </c>
      <c r="Q115" s="35">
        <v>-10.927408003470424</v>
      </c>
      <c r="R115" s="35">
        <v>576.61168000463704</v>
      </c>
      <c r="S115" s="35">
        <v>0.75982409641999404</v>
      </c>
      <c r="T115" s="35">
        <v>526.30332242084933</v>
      </c>
      <c r="U115" s="35">
        <v>43.621301801504494</v>
      </c>
      <c r="V115" s="35">
        <v>650.10836733737824</v>
      </c>
      <c r="W115" s="35">
        <v>46.836839951314523</v>
      </c>
      <c r="X115" s="35">
        <f>V115*1.03</f>
        <v>669.61161835749965</v>
      </c>
      <c r="Y115" s="35">
        <v>70.487306917961945</v>
      </c>
      <c r="Z115" s="35">
        <f>X115*1.03</f>
        <v>689.69996690822461</v>
      </c>
      <c r="AA115" s="35">
        <f>H115+J115+K115+M115+O115+Q115+S115+U115+W115+Y115</f>
        <v>743.95837600506763</v>
      </c>
      <c r="AB115" s="35">
        <f>H115+J115+L115+N115+P115+R115+T115+V115+X115+Z115</f>
        <v>4190.5197655001984</v>
      </c>
    </row>
    <row r="116" spans="1:28" s="7" customFormat="1" ht="15.75" customHeight="1" x14ac:dyDescent="0.25">
      <c r="A116" s="36" t="s">
        <v>185</v>
      </c>
      <c r="B116" s="37" t="s">
        <v>51</v>
      </c>
      <c r="C116" s="38" t="s">
        <v>36</v>
      </c>
      <c r="D116" s="35" t="s">
        <v>47</v>
      </c>
      <c r="E116" s="35" t="s">
        <v>47</v>
      </c>
      <c r="F116" s="35" t="s">
        <v>47</v>
      </c>
      <c r="G116" s="35" t="s">
        <v>47</v>
      </c>
      <c r="H116" s="35" t="s">
        <v>47</v>
      </c>
      <c r="I116" s="35" t="s">
        <v>47</v>
      </c>
      <c r="J116" s="35" t="s">
        <v>47</v>
      </c>
      <c r="K116" s="35" t="s">
        <v>47</v>
      </c>
      <c r="L116" s="35" t="s">
        <v>47</v>
      </c>
      <c r="M116" s="35" t="s">
        <v>47</v>
      </c>
      <c r="N116" s="35" t="s">
        <v>47</v>
      </c>
      <c r="O116" s="35" t="s">
        <v>47</v>
      </c>
      <c r="P116" s="35" t="s">
        <v>47</v>
      </c>
      <c r="Q116" s="35" t="s">
        <v>47</v>
      </c>
      <c r="R116" s="35" t="s">
        <v>47</v>
      </c>
      <c r="S116" s="35" t="s">
        <v>47</v>
      </c>
      <c r="T116" s="35" t="s">
        <v>47</v>
      </c>
      <c r="U116" s="35" t="s">
        <v>47</v>
      </c>
      <c r="V116" s="35" t="s">
        <v>47</v>
      </c>
      <c r="W116" s="35" t="s">
        <v>47</v>
      </c>
      <c r="X116" s="35" t="s">
        <v>47</v>
      </c>
      <c r="Y116" s="35" t="s">
        <v>47</v>
      </c>
      <c r="Z116" s="35" t="s">
        <v>47</v>
      </c>
      <c r="AA116" s="35" t="s">
        <v>47</v>
      </c>
      <c r="AB116" s="35" t="s">
        <v>47</v>
      </c>
    </row>
    <row r="117" spans="1:28" s="7" customFormat="1" ht="15.75" customHeight="1" x14ac:dyDescent="0.25">
      <c r="A117" s="36" t="s">
        <v>186</v>
      </c>
      <c r="B117" s="37" t="s">
        <v>53</v>
      </c>
      <c r="C117" s="38" t="s">
        <v>36</v>
      </c>
      <c r="D117" s="35">
        <v>580.19037590020696</v>
      </c>
      <c r="E117" s="35">
        <v>11.109423503303267</v>
      </c>
      <c r="F117" s="35">
        <v>55.981443899266381</v>
      </c>
      <c r="G117" s="35">
        <v>2.591584104959511</v>
      </c>
      <c r="H117" s="35">
        <v>-3.7603439337827695</v>
      </c>
      <c r="I117" s="35">
        <v>43.442940066332667</v>
      </c>
      <c r="J117" s="35">
        <v>6.9458308544035212</v>
      </c>
      <c r="K117" s="35">
        <v>12.462675186355664</v>
      </c>
      <c r="L117" s="35">
        <v>15.464274440117217</v>
      </c>
      <c r="M117" s="35">
        <v>124.35632333341907</v>
      </c>
      <c r="N117" s="35">
        <v>13.120708240579898</v>
      </c>
      <c r="O117" s="35">
        <v>-2.4420094716002989</v>
      </c>
      <c r="P117" s="35">
        <v>36.561463627486845</v>
      </c>
      <c r="Q117" s="35">
        <v>-2.9752996407647259</v>
      </c>
      <c r="R117" s="35">
        <v>-3.443465397750622</v>
      </c>
      <c r="S117" s="35">
        <v>-3.0316288449037652</v>
      </c>
      <c r="T117" s="35">
        <v>-3.7459151118868719</v>
      </c>
      <c r="U117" s="35">
        <v>-3.2589444696892178</v>
      </c>
      <c r="V117" s="35">
        <v>-4.4183890200977913</v>
      </c>
      <c r="W117" s="35">
        <v>-3.3833129858971742</v>
      </c>
      <c r="X117" s="35">
        <f>V117*1.04</f>
        <v>-4.5951245809017029</v>
      </c>
      <c r="Y117" s="35">
        <v>-3.4701500434269001</v>
      </c>
      <c r="Z117" s="35">
        <f>X117*1.04</f>
        <v>-4.7789295641377709</v>
      </c>
      <c r="AA117" s="35">
        <f t="shared" ref="AA117:AA118" si="38">H117+J117+K117+M117+O117+Q117+S117+U117+W117+Y117</f>
        <v>121.4431399841134</v>
      </c>
      <c r="AB117" s="35">
        <f t="shared" ref="AB117:AB118" si="39">H117+J117+L117+N117+P117+R117+T117+V117+X117+Z117</f>
        <v>47.350109554029949</v>
      </c>
    </row>
    <row r="118" spans="1:28" s="7" customFormat="1" ht="15.75" customHeight="1" x14ac:dyDescent="0.25">
      <c r="A118" s="36" t="s">
        <v>187</v>
      </c>
      <c r="B118" s="37" t="s">
        <v>55</v>
      </c>
      <c r="C118" s="38" t="s">
        <v>36</v>
      </c>
      <c r="D118" s="35">
        <v>0</v>
      </c>
      <c r="E118" s="35">
        <v>0</v>
      </c>
      <c r="F118" s="35">
        <v>0</v>
      </c>
      <c r="G118" s="35">
        <v>0</v>
      </c>
      <c r="H118" s="35">
        <v>0</v>
      </c>
      <c r="I118" s="35">
        <v>0</v>
      </c>
      <c r="J118" s="35">
        <v>0</v>
      </c>
      <c r="K118" s="35">
        <v>0</v>
      </c>
      <c r="L118" s="35">
        <v>0</v>
      </c>
      <c r="M118" s="35">
        <v>0</v>
      </c>
      <c r="N118" s="35">
        <v>0</v>
      </c>
      <c r="O118" s="35">
        <v>0</v>
      </c>
      <c r="P118" s="35">
        <v>0</v>
      </c>
      <c r="Q118" s="35">
        <v>0</v>
      </c>
      <c r="R118" s="35">
        <v>0</v>
      </c>
      <c r="S118" s="35">
        <v>0</v>
      </c>
      <c r="T118" s="35">
        <v>0</v>
      </c>
      <c r="U118" s="35">
        <v>0</v>
      </c>
      <c r="V118" s="35">
        <v>0</v>
      </c>
      <c r="W118" s="35">
        <v>0</v>
      </c>
      <c r="X118" s="35">
        <f>V118*1.03</f>
        <v>0</v>
      </c>
      <c r="Y118" s="35">
        <v>0</v>
      </c>
      <c r="Z118" s="35">
        <f>X118*1.03</f>
        <v>0</v>
      </c>
      <c r="AA118" s="35">
        <f t="shared" si="38"/>
        <v>0</v>
      </c>
      <c r="AB118" s="35">
        <f t="shared" si="39"/>
        <v>0</v>
      </c>
    </row>
    <row r="119" spans="1:28" s="7" customFormat="1" ht="15.75" customHeight="1" x14ac:dyDescent="0.25">
      <c r="A119" s="36" t="s">
        <v>188</v>
      </c>
      <c r="B119" s="37" t="s">
        <v>57</v>
      </c>
      <c r="C119" s="38" t="s">
        <v>36</v>
      </c>
      <c r="D119" s="35" t="s">
        <v>47</v>
      </c>
      <c r="E119" s="35" t="s">
        <v>47</v>
      </c>
      <c r="F119" s="35" t="s">
        <v>47</v>
      </c>
      <c r="G119" s="35" t="s">
        <v>47</v>
      </c>
      <c r="H119" s="35" t="s">
        <v>47</v>
      </c>
      <c r="I119" s="35" t="s">
        <v>47</v>
      </c>
      <c r="J119" s="35" t="s">
        <v>47</v>
      </c>
      <c r="K119" s="35" t="s">
        <v>47</v>
      </c>
      <c r="L119" s="35" t="s">
        <v>47</v>
      </c>
      <c r="M119" s="35" t="s">
        <v>47</v>
      </c>
      <c r="N119" s="35" t="s">
        <v>47</v>
      </c>
      <c r="O119" s="35" t="s">
        <v>47</v>
      </c>
      <c r="P119" s="35" t="s">
        <v>47</v>
      </c>
      <c r="Q119" s="35" t="s">
        <v>47</v>
      </c>
      <c r="R119" s="35" t="s">
        <v>47</v>
      </c>
      <c r="S119" s="35" t="s">
        <v>47</v>
      </c>
      <c r="T119" s="35" t="s">
        <v>47</v>
      </c>
      <c r="U119" s="35" t="s">
        <v>47</v>
      </c>
      <c r="V119" s="35" t="s">
        <v>47</v>
      </c>
      <c r="W119" s="35" t="s">
        <v>47</v>
      </c>
      <c r="X119" s="35" t="s">
        <v>47</v>
      </c>
      <c r="Y119" s="35" t="s">
        <v>47</v>
      </c>
      <c r="Z119" s="35" t="s">
        <v>47</v>
      </c>
      <c r="AA119" s="35" t="s">
        <v>47</v>
      </c>
      <c r="AB119" s="35" t="s">
        <v>47</v>
      </c>
    </row>
    <row r="120" spans="1:28" s="7" customFormat="1" ht="31.5" customHeight="1" x14ac:dyDescent="0.25">
      <c r="A120" s="36" t="s">
        <v>189</v>
      </c>
      <c r="B120" s="39" t="s">
        <v>59</v>
      </c>
      <c r="C120" s="38" t="s">
        <v>36</v>
      </c>
      <c r="D120" s="35" t="s">
        <v>47</v>
      </c>
      <c r="E120" s="35" t="s">
        <v>47</v>
      </c>
      <c r="F120" s="35" t="s">
        <v>47</v>
      </c>
      <c r="G120" s="35" t="s">
        <v>47</v>
      </c>
      <c r="H120" s="35" t="s">
        <v>47</v>
      </c>
      <c r="I120" s="35" t="s">
        <v>47</v>
      </c>
      <c r="J120" s="35" t="s">
        <v>47</v>
      </c>
      <c r="K120" s="35" t="s">
        <v>47</v>
      </c>
      <c r="L120" s="35" t="s">
        <v>47</v>
      </c>
      <c r="M120" s="35" t="s">
        <v>47</v>
      </c>
      <c r="N120" s="35" t="s">
        <v>47</v>
      </c>
      <c r="O120" s="35" t="s">
        <v>47</v>
      </c>
      <c r="P120" s="35" t="s">
        <v>47</v>
      </c>
      <c r="Q120" s="35" t="s">
        <v>47</v>
      </c>
      <c r="R120" s="35" t="s">
        <v>47</v>
      </c>
      <c r="S120" s="35" t="s">
        <v>47</v>
      </c>
      <c r="T120" s="35" t="s">
        <v>47</v>
      </c>
      <c r="U120" s="35" t="s">
        <v>47</v>
      </c>
      <c r="V120" s="35" t="s">
        <v>47</v>
      </c>
      <c r="W120" s="35" t="s">
        <v>47</v>
      </c>
      <c r="X120" s="35" t="s">
        <v>47</v>
      </c>
      <c r="Y120" s="35" t="s">
        <v>47</v>
      </c>
      <c r="Z120" s="35" t="s">
        <v>47</v>
      </c>
      <c r="AA120" s="35" t="s">
        <v>47</v>
      </c>
      <c r="AB120" s="35" t="s">
        <v>47</v>
      </c>
    </row>
    <row r="121" spans="1:28" s="7" customFormat="1" ht="15.75" customHeight="1" x14ac:dyDescent="0.25">
      <c r="A121" s="36" t="s">
        <v>190</v>
      </c>
      <c r="B121" s="40" t="s">
        <v>61</v>
      </c>
      <c r="C121" s="38" t="s">
        <v>36</v>
      </c>
      <c r="D121" s="35" t="s">
        <v>47</v>
      </c>
      <c r="E121" s="35" t="s">
        <v>47</v>
      </c>
      <c r="F121" s="35" t="s">
        <v>47</v>
      </c>
      <c r="G121" s="35" t="s">
        <v>47</v>
      </c>
      <c r="H121" s="35" t="s">
        <v>47</v>
      </c>
      <c r="I121" s="35" t="s">
        <v>47</v>
      </c>
      <c r="J121" s="35" t="s">
        <v>47</v>
      </c>
      <c r="K121" s="35" t="s">
        <v>47</v>
      </c>
      <c r="L121" s="35" t="s">
        <v>47</v>
      </c>
      <c r="M121" s="35" t="s">
        <v>47</v>
      </c>
      <c r="N121" s="35" t="s">
        <v>47</v>
      </c>
      <c r="O121" s="35" t="s">
        <v>47</v>
      </c>
      <c r="P121" s="35" t="s">
        <v>47</v>
      </c>
      <c r="Q121" s="35" t="s">
        <v>47</v>
      </c>
      <c r="R121" s="35" t="s">
        <v>47</v>
      </c>
      <c r="S121" s="35" t="s">
        <v>47</v>
      </c>
      <c r="T121" s="35" t="s">
        <v>47</v>
      </c>
      <c r="U121" s="35" t="s">
        <v>47</v>
      </c>
      <c r="V121" s="35" t="s">
        <v>47</v>
      </c>
      <c r="W121" s="35" t="s">
        <v>47</v>
      </c>
      <c r="X121" s="35" t="s">
        <v>47</v>
      </c>
      <c r="Y121" s="35" t="s">
        <v>47</v>
      </c>
      <c r="Z121" s="35" t="s">
        <v>47</v>
      </c>
      <c r="AA121" s="35" t="s">
        <v>47</v>
      </c>
      <c r="AB121" s="35" t="s">
        <v>47</v>
      </c>
    </row>
    <row r="122" spans="1:28" s="7" customFormat="1" ht="15.75" customHeight="1" x14ac:dyDescent="0.25">
      <c r="A122" s="36" t="s">
        <v>191</v>
      </c>
      <c r="B122" s="40" t="s">
        <v>63</v>
      </c>
      <c r="C122" s="38" t="s">
        <v>36</v>
      </c>
      <c r="D122" s="35" t="s">
        <v>47</v>
      </c>
      <c r="E122" s="35" t="s">
        <v>47</v>
      </c>
      <c r="F122" s="35" t="s">
        <v>47</v>
      </c>
      <c r="G122" s="35" t="s">
        <v>47</v>
      </c>
      <c r="H122" s="35" t="s">
        <v>47</v>
      </c>
      <c r="I122" s="35" t="s">
        <v>47</v>
      </c>
      <c r="J122" s="35" t="s">
        <v>47</v>
      </c>
      <c r="K122" s="35" t="s">
        <v>47</v>
      </c>
      <c r="L122" s="35" t="s">
        <v>47</v>
      </c>
      <c r="M122" s="35" t="s">
        <v>47</v>
      </c>
      <c r="N122" s="35" t="s">
        <v>47</v>
      </c>
      <c r="O122" s="35" t="s">
        <v>47</v>
      </c>
      <c r="P122" s="35" t="s">
        <v>47</v>
      </c>
      <c r="Q122" s="35" t="s">
        <v>47</v>
      </c>
      <c r="R122" s="35" t="s">
        <v>47</v>
      </c>
      <c r="S122" s="35" t="s">
        <v>47</v>
      </c>
      <c r="T122" s="35" t="s">
        <v>47</v>
      </c>
      <c r="U122" s="35" t="s">
        <v>47</v>
      </c>
      <c r="V122" s="35" t="s">
        <v>47</v>
      </c>
      <c r="W122" s="35" t="s">
        <v>47</v>
      </c>
      <c r="X122" s="35" t="s">
        <v>47</v>
      </c>
      <c r="Y122" s="35" t="s">
        <v>47</v>
      </c>
      <c r="Z122" s="35" t="s">
        <v>47</v>
      </c>
      <c r="AA122" s="35" t="s">
        <v>47</v>
      </c>
      <c r="AB122" s="35" t="s">
        <v>47</v>
      </c>
    </row>
    <row r="123" spans="1:28" s="7" customFormat="1" ht="15.75" customHeight="1" x14ac:dyDescent="0.25">
      <c r="A123" s="36" t="s">
        <v>192</v>
      </c>
      <c r="B123" s="37" t="s">
        <v>65</v>
      </c>
      <c r="C123" s="38" t="s">
        <v>36</v>
      </c>
      <c r="D123" s="35">
        <v>5.1651161555738567E-2</v>
      </c>
      <c r="E123" s="35">
        <v>-212.3762790839387</v>
      </c>
      <c r="F123" s="35">
        <v>130.63210452161749</v>
      </c>
      <c r="G123" s="35">
        <v>185.91209570250771</v>
      </c>
      <c r="H123" s="35">
        <v>157.84761556077936</v>
      </c>
      <c r="I123" s="35">
        <v>141.61361826421384</v>
      </c>
      <c r="J123" s="35">
        <v>149.14471323173211</v>
      </c>
      <c r="K123" s="35">
        <v>156.55715143448273</v>
      </c>
      <c r="L123" s="35">
        <v>172.18747397895498</v>
      </c>
      <c r="M123" s="35">
        <v>147.03224509277837</v>
      </c>
      <c r="N123" s="35">
        <v>151.80535230609607</v>
      </c>
      <c r="O123" s="35">
        <v>146.87802043647071</v>
      </c>
      <c r="P123" s="35">
        <v>149.74899243743272</v>
      </c>
      <c r="Q123" s="35">
        <v>146.71792814618456</v>
      </c>
      <c r="R123" s="35">
        <v>148.86778827761182</v>
      </c>
      <c r="S123" s="35">
        <v>146.56420854108674</v>
      </c>
      <c r="T123" s="35">
        <v>146.97377710457246</v>
      </c>
      <c r="U123" s="35">
        <v>150.50225948178422</v>
      </c>
      <c r="V123" s="35">
        <v>147.28245269724792</v>
      </c>
      <c r="W123" s="35">
        <v>154.82294577345598</v>
      </c>
      <c r="X123" s="35">
        <f>X81+X96-X115-X117-X118</f>
        <v>151.94977776657663</v>
      </c>
      <c r="Y123" s="35">
        <v>159.5207578191106</v>
      </c>
      <c r="Z123" s="35">
        <f>Z81+Z96-Z115-Z117-Z118</f>
        <v>156.77907089010418</v>
      </c>
      <c r="AA123" s="35">
        <f t="shared" ref="AA123:AA128" si="40">H123+J123+K123+M123+O123+Q123+S123+U123+W123+Y123</f>
        <v>1515.5878455178654</v>
      </c>
      <c r="AB123" s="35">
        <f t="shared" ref="AB123:AB128" si="41">H123+J123+L123+N123+P123+R123+T123+V123+X123+Z123</f>
        <v>1532.5870142511078</v>
      </c>
    </row>
    <row r="124" spans="1:28" s="31" customFormat="1" ht="15.75" customHeight="1" x14ac:dyDescent="0.25">
      <c r="A124" s="32" t="s">
        <v>193</v>
      </c>
      <c r="B124" s="33" t="s">
        <v>194</v>
      </c>
      <c r="C124" s="34" t="s">
        <v>36</v>
      </c>
      <c r="D124" s="35">
        <f>SUM(D125,D129:D135,D138)</f>
        <v>41.204125814481657</v>
      </c>
      <c r="E124" s="35">
        <f t="shared" ref="E124:Z124" si="42">SUM(E125,E129:E135,E138)</f>
        <v>8.9745653564445433</v>
      </c>
      <c r="F124" s="35">
        <f t="shared" si="42"/>
        <v>23.355684121509135</v>
      </c>
      <c r="G124" s="35">
        <f t="shared" si="42"/>
        <v>29.644847658914401</v>
      </c>
      <c r="H124" s="35">
        <f t="shared" si="42"/>
        <v>27.479538514756957</v>
      </c>
      <c r="I124" s="35">
        <f t="shared" si="42"/>
        <v>175.74747882841015</v>
      </c>
      <c r="J124" s="35">
        <f t="shared" si="42"/>
        <v>-35.643566013628103</v>
      </c>
      <c r="K124" s="35">
        <f t="shared" si="42"/>
        <v>72.703892195758257</v>
      </c>
      <c r="L124" s="35">
        <f t="shared" si="42"/>
        <v>40.977672800430625</v>
      </c>
      <c r="M124" s="35">
        <f t="shared" si="42"/>
        <v>75.366025195015638</v>
      </c>
      <c r="N124" s="35">
        <f t="shared" si="42"/>
        <v>48.923535578166415</v>
      </c>
      <c r="O124" s="35">
        <f t="shared" si="42"/>
        <v>30.944310597019452</v>
      </c>
      <c r="P124" s="35">
        <f t="shared" si="42"/>
        <v>34.581268895758811</v>
      </c>
      <c r="Q124" s="35">
        <f t="shared" si="42"/>
        <v>30.189757066717466</v>
      </c>
      <c r="R124" s="35">
        <f t="shared" si="42"/>
        <v>56.316034172985702</v>
      </c>
      <c r="S124" s="35">
        <f t="shared" si="42"/>
        <v>42.313776880416881</v>
      </c>
      <c r="T124" s="35">
        <f t="shared" si="42"/>
        <v>37.150239877352504</v>
      </c>
      <c r="U124" s="35">
        <f t="shared" si="42"/>
        <v>51.628219484616025</v>
      </c>
      <c r="V124" s="35">
        <f t="shared" si="42"/>
        <v>40.077908498841602</v>
      </c>
      <c r="W124" s="35">
        <f t="shared" si="42"/>
        <v>53.110590669670771</v>
      </c>
      <c r="X124" s="35">
        <f t="shared" si="42"/>
        <v>41.681024838795267</v>
      </c>
      <c r="Y124" s="35">
        <f t="shared" si="42"/>
        <v>58.762879060625245</v>
      </c>
      <c r="Z124" s="35">
        <f t="shared" si="42"/>
        <v>43.348265832347082</v>
      </c>
      <c r="AA124" s="35">
        <f t="shared" si="40"/>
        <v>406.85542365096865</v>
      </c>
      <c r="AB124" s="35">
        <f t="shared" si="41"/>
        <v>334.89192299580685</v>
      </c>
    </row>
    <row r="125" spans="1:28" s="7" customFormat="1" ht="15.75" customHeight="1" x14ac:dyDescent="0.25">
      <c r="A125" s="36" t="s">
        <v>195</v>
      </c>
      <c r="B125" s="37" t="s">
        <v>38</v>
      </c>
      <c r="C125" s="38" t="s">
        <v>36</v>
      </c>
      <c r="D125" s="35">
        <f>SUM(D126:D128)</f>
        <v>0</v>
      </c>
      <c r="E125" s="35">
        <f t="shared" ref="E125:Z125" si="43">SUM(E126:E128)</f>
        <v>0</v>
      </c>
      <c r="F125" s="35">
        <f t="shared" si="43"/>
        <v>0</v>
      </c>
      <c r="G125" s="35">
        <f t="shared" si="43"/>
        <v>0</v>
      </c>
      <c r="H125" s="35">
        <f t="shared" si="43"/>
        <v>0</v>
      </c>
      <c r="I125" s="35">
        <f t="shared" si="43"/>
        <v>0</v>
      </c>
      <c r="J125" s="35">
        <f t="shared" si="43"/>
        <v>0</v>
      </c>
      <c r="K125" s="35">
        <f t="shared" si="43"/>
        <v>0</v>
      </c>
      <c r="L125" s="35">
        <f t="shared" si="43"/>
        <v>0</v>
      </c>
      <c r="M125" s="35">
        <f t="shared" si="43"/>
        <v>0</v>
      </c>
      <c r="N125" s="35">
        <f t="shared" si="43"/>
        <v>0</v>
      </c>
      <c r="O125" s="35">
        <f t="shared" si="43"/>
        <v>0</v>
      </c>
      <c r="P125" s="35">
        <f t="shared" si="43"/>
        <v>0</v>
      </c>
      <c r="Q125" s="35">
        <f t="shared" si="43"/>
        <v>0</v>
      </c>
      <c r="R125" s="35">
        <f t="shared" si="43"/>
        <v>0</v>
      </c>
      <c r="S125" s="35">
        <f t="shared" si="43"/>
        <v>0</v>
      </c>
      <c r="T125" s="35">
        <f t="shared" si="43"/>
        <v>0</v>
      </c>
      <c r="U125" s="35">
        <f t="shared" si="43"/>
        <v>0</v>
      </c>
      <c r="V125" s="35">
        <f t="shared" si="43"/>
        <v>0</v>
      </c>
      <c r="W125" s="35">
        <f t="shared" si="43"/>
        <v>0</v>
      </c>
      <c r="X125" s="35">
        <f t="shared" si="43"/>
        <v>0</v>
      </c>
      <c r="Y125" s="35">
        <f t="shared" si="43"/>
        <v>0</v>
      </c>
      <c r="Z125" s="35">
        <f t="shared" si="43"/>
        <v>0</v>
      </c>
      <c r="AA125" s="35">
        <f t="shared" si="40"/>
        <v>0</v>
      </c>
      <c r="AB125" s="35">
        <f t="shared" si="41"/>
        <v>0</v>
      </c>
    </row>
    <row r="126" spans="1:28" s="7" customFormat="1" ht="31.5" customHeight="1" x14ac:dyDescent="0.25">
      <c r="A126" s="36" t="s">
        <v>196</v>
      </c>
      <c r="B126" s="41" t="s">
        <v>40</v>
      </c>
      <c r="C126" s="38" t="s">
        <v>36</v>
      </c>
      <c r="D126" s="35">
        <v>0</v>
      </c>
      <c r="E126" s="35">
        <v>0</v>
      </c>
      <c r="F126" s="35">
        <v>0</v>
      </c>
      <c r="G126" s="35">
        <v>0</v>
      </c>
      <c r="H126" s="35">
        <v>0</v>
      </c>
      <c r="I126" s="35">
        <v>0</v>
      </c>
      <c r="J126" s="35">
        <v>0</v>
      </c>
      <c r="K126" s="35">
        <v>0</v>
      </c>
      <c r="L126" s="35">
        <v>0</v>
      </c>
      <c r="M126" s="35">
        <v>0</v>
      </c>
      <c r="N126" s="35">
        <v>0</v>
      </c>
      <c r="O126" s="35">
        <v>0</v>
      </c>
      <c r="P126" s="35">
        <v>0</v>
      </c>
      <c r="Q126" s="35">
        <v>0</v>
      </c>
      <c r="R126" s="35">
        <v>0</v>
      </c>
      <c r="S126" s="35">
        <v>0</v>
      </c>
      <c r="T126" s="35">
        <v>0</v>
      </c>
      <c r="U126" s="35">
        <v>0</v>
      </c>
      <c r="V126" s="35">
        <v>0</v>
      </c>
      <c r="W126" s="35">
        <v>0</v>
      </c>
      <c r="X126" s="35">
        <v>0</v>
      </c>
      <c r="Y126" s="35">
        <v>0</v>
      </c>
      <c r="Z126" s="35">
        <v>0</v>
      </c>
      <c r="AA126" s="35">
        <f t="shared" si="40"/>
        <v>0</v>
      </c>
      <c r="AB126" s="35">
        <f t="shared" si="41"/>
        <v>0</v>
      </c>
    </row>
    <row r="127" spans="1:28" s="7" customFormat="1" ht="31.5" customHeight="1" x14ac:dyDescent="0.25">
      <c r="A127" s="36" t="s">
        <v>197</v>
      </c>
      <c r="B127" s="41" t="s">
        <v>42</v>
      </c>
      <c r="C127" s="38" t="s">
        <v>36</v>
      </c>
      <c r="D127" s="35">
        <v>0</v>
      </c>
      <c r="E127" s="35">
        <v>0</v>
      </c>
      <c r="F127" s="35">
        <v>0</v>
      </c>
      <c r="G127" s="35">
        <v>0</v>
      </c>
      <c r="H127" s="35">
        <v>0</v>
      </c>
      <c r="I127" s="35">
        <v>0</v>
      </c>
      <c r="J127" s="35">
        <v>0</v>
      </c>
      <c r="K127" s="35">
        <v>0</v>
      </c>
      <c r="L127" s="35">
        <v>0</v>
      </c>
      <c r="M127" s="35">
        <v>0</v>
      </c>
      <c r="N127" s="35">
        <v>0</v>
      </c>
      <c r="O127" s="35">
        <v>0</v>
      </c>
      <c r="P127" s="35">
        <v>0</v>
      </c>
      <c r="Q127" s="35">
        <v>0</v>
      </c>
      <c r="R127" s="35">
        <v>0</v>
      </c>
      <c r="S127" s="35">
        <v>0</v>
      </c>
      <c r="T127" s="35">
        <v>0</v>
      </c>
      <c r="U127" s="35">
        <v>0</v>
      </c>
      <c r="V127" s="35">
        <v>0</v>
      </c>
      <c r="W127" s="35">
        <v>0</v>
      </c>
      <c r="X127" s="35">
        <v>0</v>
      </c>
      <c r="Y127" s="35">
        <v>0</v>
      </c>
      <c r="Z127" s="35">
        <v>0</v>
      </c>
      <c r="AA127" s="35">
        <f t="shared" si="40"/>
        <v>0</v>
      </c>
      <c r="AB127" s="35">
        <f t="shared" si="41"/>
        <v>0</v>
      </c>
    </row>
    <row r="128" spans="1:28" s="7" customFormat="1" ht="31.5" customHeight="1" x14ac:dyDescent="0.25">
      <c r="A128" s="36" t="s">
        <v>198</v>
      </c>
      <c r="B128" s="41" t="s">
        <v>44</v>
      </c>
      <c r="C128" s="38" t="s">
        <v>36</v>
      </c>
      <c r="D128" s="35">
        <v>0</v>
      </c>
      <c r="E128" s="35">
        <v>0</v>
      </c>
      <c r="F128" s="35">
        <v>0</v>
      </c>
      <c r="G128" s="35">
        <v>0</v>
      </c>
      <c r="H128" s="35">
        <v>0</v>
      </c>
      <c r="I128" s="35">
        <v>0</v>
      </c>
      <c r="J128" s="35">
        <v>0</v>
      </c>
      <c r="K128" s="35">
        <v>0</v>
      </c>
      <c r="L128" s="35">
        <v>0</v>
      </c>
      <c r="M128" s="35">
        <v>0</v>
      </c>
      <c r="N128" s="35">
        <v>0</v>
      </c>
      <c r="O128" s="35">
        <v>0</v>
      </c>
      <c r="P128" s="35">
        <v>0</v>
      </c>
      <c r="Q128" s="35">
        <v>0</v>
      </c>
      <c r="R128" s="35">
        <v>0</v>
      </c>
      <c r="S128" s="35">
        <v>0</v>
      </c>
      <c r="T128" s="35">
        <v>0</v>
      </c>
      <c r="U128" s="35">
        <v>0</v>
      </c>
      <c r="V128" s="35">
        <v>0</v>
      </c>
      <c r="W128" s="35">
        <v>0</v>
      </c>
      <c r="X128" s="35">
        <v>0</v>
      </c>
      <c r="Y128" s="35">
        <v>0</v>
      </c>
      <c r="Z128" s="35">
        <v>0</v>
      </c>
      <c r="AA128" s="35">
        <f t="shared" si="40"/>
        <v>0</v>
      </c>
      <c r="AB128" s="35">
        <f t="shared" si="41"/>
        <v>0</v>
      </c>
    </row>
    <row r="129" spans="1:28" s="7" customFormat="1" ht="15.75" customHeight="1" x14ac:dyDescent="0.25">
      <c r="A129" s="36" t="s">
        <v>199</v>
      </c>
      <c r="B129" s="45" t="s">
        <v>200</v>
      </c>
      <c r="C129" s="38" t="s">
        <v>36</v>
      </c>
      <c r="D129" s="35" t="s">
        <v>47</v>
      </c>
      <c r="E129" s="35" t="s">
        <v>47</v>
      </c>
      <c r="F129" s="35" t="s">
        <v>47</v>
      </c>
      <c r="G129" s="35" t="s">
        <v>47</v>
      </c>
      <c r="H129" s="35" t="s">
        <v>47</v>
      </c>
      <c r="I129" s="35" t="s">
        <v>47</v>
      </c>
      <c r="J129" s="35" t="s">
        <v>47</v>
      </c>
      <c r="K129" s="35" t="s">
        <v>47</v>
      </c>
      <c r="L129" s="35" t="s">
        <v>47</v>
      </c>
      <c r="M129" s="35" t="s">
        <v>47</v>
      </c>
      <c r="N129" s="35" t="s">
        <v>47</v>
      </c>
      <c r="O129" s="35" t="s">
        <v>47</v>
      </c>
      <c r="P129" s="35" t="s">
        <v>47</v>
      </c>
      <c r="Q129" s="35" t="s">
        <v>47</v>
      </c>
      <c r="R129" s="35" t="s">
        <v>47</v>
      </c>
      <c r="S129" s="35" t="s">
        <v>47</v>
      </c>
      <c r="T129" s="35" t="s">
        <v>47</v>
      </c>
      <c r="U129" s="35" t="s">
        <v>47</v>
      </c>
      <c r="V129" s="35" t="s">
        <v>47</v>
      </c>
      <c r="W129" s="35" t="s">
        <v>47</v>
      </c>
      <c r="X129" s="35" t="s">
        <v>47</v>
      </c>
      <c r="Y129" s="35" t="s">
        <v>47</v>
      </c>
      <c r="Z129" s="35" t="s">
        <v>47</v>
      </c>
      <c r="AA129" s="35" t="s">
        <v>47</v>
      </c>
      <c r="AB129" s="35" t="s">
        <v>47</v>
      </c>
    </row>
    <row r="130" spans="1:28" s="7" customFormat="1" ht="15.75" customHeight="1" x14ac:dyDescent="0.25">
      <c r="A130" s="36" t="s">
        <v>201</v>
      </c>
      <c r="B130" s="45" t="s">
        <v>202</v>
      </c>
      <c r="C130" s="38" t="s">
        <v>36</v>
      </c>
      <c r="D130" s="35">
        <v>0</v>
      </c>
      <c r="E130" s="35">
        <v>6.7527020990279993</v>
      </c>
      <c r="F130" s="35">
        <v>0</v>
      </c>
      <c r="G130" s="35">
        <v>10.367712715224897</v>
      </c>
      <c r="H130" s="35">
        <v>-3.7935679323120297</v>
      </c>
      <c r="I130" s="35">
        <v>110.87994862166494</v>
      </c>
      <c r="J130" s="35">
        <v>-76.665753218865603</v>
      </c>
      <c r="K130" s="35">
        <v>20.741199824716801</v>
      </c>
      <c r="L130" s="35">
        <v>3.447005521476036</v>
      </c>
      <c r="M130" s="35">
        <v>6.7312086755859202</v>
      </c>
      <c r="N130" s="35">
        <v>20.724068011566064</v>
      </c>
      <c r="O130" s="35">
        <v>-1.3970639844946078</v>
      </c>
      <c r="P130" s="35">
        <v>0</v>
      </c>
      <c r="Q130" s="35">
        <v>-12.561317939492437</v>
      </c>
      <c r="R130" s="35">
        <v>3.8263356279651632</v>
      </c>
      <c r="S130" s="35">
        <v>-0.36884704889218112</v>
      </c>
      <c r="T130" s="35">
        <v>0</v>
      </c>
      <c r="U130" s="35">
        <v>41.302575587692829</v>
      </c>
      <c r="V130" s="35">
        <v>0</v>
      </c>
      <c r="W130" s="35">
        <v>42.488472535736619</v>
      </c>
      <c r="X130" s="35">
        <f>V130*1.03</f>
        <v>0</v>
      </c>
      <c r="Y130" s="35">
        <v>47.010303248500186</v>
      </c>
      <c r="Z130" s="35">
        <f>X130*1.03</f>
        <v>0</v>
      </c>
      <c r="AA130" s="35">
        <f>H130+J130+K130+M130+O130+Q130+S130+U130+W130+Y130</f>
        <v>63.487209748175495</v>
      </c>
      <c r="AB130" s="35">
        <f>H130+J130+L130+N130+P130+R130+T130+V130+X130+Z130</f>
        <v>-52.461911990170378</v>
      </c>
    </row>
    <row r="131" spans="1:28" s="7" customFormat="1" ht="15" customHeight="1" x14ac:dyDescent="0.25">
      <c r="A131" s="36" t="s">
        <v>203</v>
      </c>
      <c r="B131" s="45" t="s">
        <v>204</v>
      </c>
      <c r="C131" s="38" t="s">
        <v>36</v>
      </c>
      <c r="D131" s="35" t="s">
        <v>47</v>
      </c>
      <c r="E131" s="35" t="s">
        <v>47</v>
      </c>
      <c r="F131" s="35" t="s">
        <v>47</v>
      </c>
      <c r="G131" s="35" t="s">
        <v>47</v>
      </c>
      <c r="H131" s="35" t="s">
        <v>47</v>
      </c>
      <c r="I131" s="35" t="s">
        <v>47</v>
      </c>
      <c r="J131" s="35" t="s">
        <v>47</v>
      </c>
      <c r="K131" s="35" t="s">
        <v>47</v>
      </c>
      <c r="L131" s="35" t="s">
        <v>47</v>
      </c>
      <c r="M131" s="35" t="s">
        <v>47</v>
      </c>
      <c r="N131" s="35" t="s">
        <v>47</v>
      </c>
      <c r="O131" s="35" t="s">
        <v>47</v>
      </c>
      <c r="P131" s="35" t="s">
        <v>47</v>
      </c>
      <c r="Q131" s="35" t="s">
        <v>47</v>
      </c>
      <c r="R131" s="35" t="s">
        <v>47</v>
      </c>
      <c r="S131" s="35" t="s">
        <v>47</v>
      </c>
      <c r="T131" s="35" t="s">
        <v>47</v>
      </c>
      <c r="U131" s="35" t="s">
        <v>47</v>
      </c>
      <c r="V131" s="35" t="s">
        <v>47</v>
      </c>
      <c r="W131" s="35" t="s">
        <v>47</v>
      </c>
      <c r="X131" s="35" t="s">
        <v>47</v>
      </c>
      <c r="Y131" s="35" t="s">
        <v>47</v>
      </c>
      <c r="Z131" s="35" t="s">
        <v>47</v>
      </c>
      <c r="AA131" s="35" t="s">
        <v>47</v>
      </c>
      <c r="AB131" s="35" t="s">
        <v>47</v>
      </c>
    </row>
    <row r="132" spans="1:28" s="7" customFormat="1" ht="15.75" customHeight="1" x14ac:dyDescent="0.25">
      <c r="A132" s="36" t="s">
        <v>205</v>
      </c>
      <c r="B132" s="45" t="s">
        <v>206</v>
      </c>
      <c r="C132" s="38" t="s">
        <v>36</v>
      </c>
      <c r="D132" s="35">
        <v>41.204125814481657</v>
      </c>
      <c r="E132" s="35">
        <v>2.221863257416544</v>
      </c>
      <c r="F132" s="35">
        <v>11.196248353296916</v>
      </c>
      <c r="G132" s="35">
        <v>1.6669104054536217</v>
      </c>
      <c r="H132" s="35">
        <v>6.3069871684659269</v>
      </c>
      <c r="I132" s="35">
        <v>14.124629387072375</v>
      </c>
      <c r="J132" s="35">
        <v>5.223061791001042</v>
      </c>
      <c r="K132" s="35">
        <v>2.8061823514548223</v>
      </c>
      <c r="L132" s="35">
        <v>3.0931587332903292</v>
      </c>
      <c r="M132" s="35">
        <v>39.259388708812608</v>
      </c>
      <c r="N132" s="35">
        <v>4.5808384827709235E-2</v>
      </c>
      <c r="O132" s="35">
        <v>0</v>
      </c>
      <c r="P132" s="35">
        <v>13.398518651947118</v>
      </c>
      <c r="Q132" s="35">
        <v>0</v>
      </c>
      <c r="R132" s="35">
        <v>0</v>
      </c>
      <c r="S132" s="35">
        <v>0</v>
      </c>
      <c r="T132" s="35">
        <v>0</v>
      </c>
      <c r="U132" s="35">
        <v>0</v>
      </c>
      <c r="V132" s="35">
        <v>0</v>
      </c>
      <c r="W132" s="35">
        <v>0</v>
      </c>
      <c r="X132" s="35">
        <f>V132*1.04</f>
        <v>0</v>
      </c>
      <c r="Y132" s="35">
        <v>0</v>
      </c>
      <c r="Z132" s="35">
        <f>X132*1.04</f>
        <v>0</v>
      </c>
      <c r="AA132" s="35">
        <f t="shared" ref="AA132:AA133" si="44">H132+J132+K132+M132+O132+Q132+S132+U132+W132+Y132</f>
        <v>53.595620019734397</v>
      </c>
      <c r="AB132" s="35">
        <f t="shared" ref="AB132:AB133" si="45">H132+J132+L132+N132+P132+R132+T132+V132+X132+Z132</f>
        <v>28.067534729532124</v>
      </c>
    </row>
    <row r="133" spans="1:28" s="7" customFormat="1" ht="15.75" customHeight="1" x14ac:dyDescent="0.25">
      <c r="A133" s="36" t="s">
        <v>207</v>
      </c>
      <c r="B133" s="45" t="s">
        <v>208</v>
      </c>
      <c r="C133" s="38" t="s">
        <v>36</v>
      </c>
      <c r="D133" s="35">
        <v>0</v>
      </c>
      <c r="E133" s="35">
        <v>0</v>
      </c>
      <c r="F133" s="35">
        <v>0</v>
      </c>
      <c r="G133" s="35">
        <v>0</v>
      </c>
      <c r="H133" s="35">
        <v>0</v>
      </c>
      <c r="I133" s="35">
        <v>0</v>
      </c>
      <c r="J133" s="35">
        <v>0</v>
      </c>
      <c r="K133" s="35">
        <v>0</v>
      </c>
      <c r="L133" s="35">
        <v>0</v>
      </c>
      <c r="M133" s="35">
        <v>0</v>
      </c>
      <c r="N133" s="35">
        <v>0</v>
      </c>
      <c r="O133" s="35">
        <v>0</v>
      </c>
      <c r="P133" s="35">
        <v>0</v>
      </c>
      <c r="Q133" s="35">
        <v>0</v>
      </c>
      <c r="R133" s="35">
        <v>0</v>
      </c>
      <c r="S133" s="35">
        <v>0</v>
      </c>
      <c r="T133" s="35">
        <v>0</v>
      </c>
      <c r="U133" s="35">
        <v>0</v>
      </c>
      <c r="V133" s="35">
        <v>0</v>
      </c>
      <c r="W133" s="35">
        <v>0</v>
      </c>
      <c r="X133" s="35">
        <f>V133*1.03</f>
        <v>0</v>
      </c>
      <c r="Y133" s="35">
        <v>0</v>
      </c>
      <c r="Z133" s="35">
        <f>X133*1.03</f>
        <v>0</v>
      </c>
      <c r="AA133" s="35">
        <f t="shared" si="44"/>
        <v>0</v>
      </c>
      <c r="AB133" s="35">
        <f t="shared" si="45"/>
        <v>0</v>
      </c>
    </row>
    <row r="134" spans="1:28" s="7" customFormat="1" ht="15.75" customHeight="1" x14ac:dyDescent="0.25">
      <c r="A134" s="36" t="s">
        <v>209</v>
      </c>
      <c r="B134" s="45" t="s">
        <v>210</v>
      </c>
      <c r="C134" s="38" t="s">
        <v>36</v>
      </c>
      <c r="D134" s="35" t="s">
        <v>47</v>
      </c>
      <c r="E134" s="35" t="s">
        <v>47</v>
      </c>
      <c r="F134" s="35" t="s">
        <v>47</v>
      </c>
      <c r="G134" s="35" t="s">
        <v>47</v>
      </c>
      <c r="H134" s="35" t="s">
        <v>47</v>
      </c>
      <c r="I134" s="35" t="s">
        <v>47</v>
      </c>
      <c r="J134" s="35" t="s">
        <v>47</v>
      </c>
      <c r="K134" s="35" t="s">
        <v>47</v>
      </c>
      <c r="L134" s="35" t="s">
        <v>47</v>
      </c>
      <c r="M134" s="35" t="s">
        <v>47</v>
      </c>
      <c r="N134" s="35" t="s">
        <v>47</v>
      </c>
      <c r="O134" s="35" t="s">
        <v>47</v>
      </c>
      <c r="P134" s="35" t="s">
        <v>47</v>
      </c>
      <c r="Q134" s="35" t="s">
        <v>47</v>
      </c>
      <c r="R134" s="35" t="s">
        <v>47</v>
      </c>
      <c r="S134" s="35" t="s">
        <v>47</v>
      </c>
      <c r="T134" s="35" t="s">
        <v>47</v>
      </c>
      <c r="U134" s="35" t="s">
        <v>47</v>
      </c>
      <c r="V134" s="35" t="s">
        <v>47</v>
      </c>
      <c r="W134" s="35" t="s">
        <v>47</v>
      </c>
      <c r="X134" s="35" t="s">
        <v>47</v>
      </c>
      <c r="Y134" s="35" t="s">
        <v>47</v>
      </c>
      <c r="Z134" s="35" t="s">
        <v>47</v>
      </c>
      <c r="AA134" s="35" t="s">
        <v>47</v>
      </c>
      <c r="AB134" s="35" t="s">
        <v>47</v>
      </c>
    </row>
    <row r="135" spans="1:28" s="7" customFormat="1" ht="31.5" customHeight="1" x14ac:dyDescent="0.25">
      <c r="A135" s="36" t="s">
        <v>211</v>
      </c>
      <c r="B135" s="45" t="s">
        <v>59</v>
      </c>
      <c r="C135" s="38" t="s">
        <v>36</v>
      </c>
      <c r="D135" s="35" t="s">
        <v>47</v>
      </c>
      <c r="E135" s="35" t="s">
        <v>47</v>
      </c>
      <c r="F135" s="35" t="s">
        <v>47</v>
      </c>
      <c r="G135" s="35" t="s">
        <v>47</v>
      </c>
      <c r="H135" s="35" t="s">
        <v>47</v>
      </c>
      <c r="I135" s="35" t="s">
        <v>47</v>
      </c>
      <c r="J135" s="35" t="s">
        <v>47</v>
      </c>
      <c r="K135" s="35" t="s">
        <v>47</v>
      </c>
      <c r="L135" s="35" t="s">
        <v>47</v>
      </c>
      <c r="M135" s="35" t="s">
        <v>47</v>
      </c>
      <c r="N135" s="35" t="s">
        <v>47</v>
      </c>
      <c r="O135" s="35" t="s">
        <v>47</v>
      </c>
      <c r="P135" s="35" t="s">
        <v>47</v>
      </c>
      <c r="Q135" s="35" t="s">
        <v>47</v>
      </c>
      <c r="R135" s="35" t="s">
        <v>47</v>
      </c>
      <c r="S135" s="35" t="s">
        <v>47</v>
      </c>
      <c r="T135" s="35" t="s">
        <v>47</v>
      </c>
      <c r="U135" s="35" t="s">
        <v>47</v>
      </c>
      <c r="V135" s="35" t="s">
        <v>47</v>
      </c>
      <c r="W135" s="35" t="s">
        <v>47</v>
      </c>
      <c r="X135" s="35" t="s">
        <v>47</v>
      </c>
      <c r="Y135" s="35" t="s">
        <v>47</v>
      </c>
      <c r="Z135" s="35" t="s">
        <v>47</v>
      </c>
      <c r="AA135" s="35" t="s">
        <v>47</v>
      </c>
      <c r="AB135" s="35" t="s">
        <v>47</v>
      </c>
    </row>
    <row r="136" spans="1:28" s="7" customFormat="1" ht="15.75" customHeight="1" x14ac:dyDescent="0.25">
      <c r="A136" s="36" t="s">
        <v>212</v>
      </c>
      <c r="B136" s="40" t="s">
        <v>213</v>
      </c>
      <c r="C136" s="38" t="s">
        <v>36</v>
      </c>
      <c r="D136" s="35" t="s">
        <v>47</v>
      </c>
      <c r="E136" s="35" t="s">
        <v>47</v>
      </c>
      <c r="F136" s="35" t="s">
        <v>47</v>
      </c>
      <c r="G136" s="35" t="s">
        <v>47</v>
      </c>
      <c r="H136" s="35" t="s">
        <v>47</v>
      </c>
      <c r="I136" s="35" t="s">
        <v>47</v>
      </c>
      <c r="J136" s="35" t="s">
        <v>47</v>
      </c>
      <c r="K136" s="35" t="s">
        <v>47</v>
      </c>
      <c r="L136" s="35" t="s">
        <v>47</v>
      </c>
      <c r="M136" s="35" t="s">
        <v>47</v>
      </c>
      <c r="N136" s="35" t="s">
        <v>47</v>
      </c>
      <c r="O136" s="35" t="s">
        <v>47</v>
      </c>
      <c r="P136" s="35" t="s">
        <v>47</v>
      </c>
      <c r="Q136" s="35" t="s">
        <v>47</v>
      </c>
      <c r="R136" s="35" t="s">
        <v>47</v>
      </c>
      <c r="S136" s="35" t="s">
        <v>47</v>
      </c>
      <c r="T136" s="35" t="s">
        <v>47</v>
      </c>
      <c r="U136" s="35" t="s">
        <v>47</v>
      </c>
      <c r="V136" s="35" t="s">
        <v>47</v>
      </c>
      <c r="W136" s="35" t="s">
        <v>47</v>
      </c>
      <c r="X136" s="35" t="s">
        <v>47</v>
      </c>
      <c r="Y136" s="35" t="s">
        <v>47</v>
      </c>
      <c r="Z136" s="35" t="s">
        <v>47</v>
      </c>
      <c r="AA136" s="35" t="s">
        <v>47</v>
      </c>
      <c r="AB136" s="35" t="s">
        <v>47</v>
      </c>
    </row>
    <row r="137" spans="1:28" s="7" customFormat="1" ht="15.75" customHeight="1" x14ac:dyDescent="0.25">
      <c r="A137" s="36" t="s">
        <v>214</v>
      </c>
      <c r="B137" s="40" t="s">
        <v>63</v>
      </c>
      <c r="C137" s="38" t="s">
        <v>36</v>
      </c>
      <c r="D137" s="35" t="s">
        <v>47</v>
      </c>
      <c r="E137" s="35" t="s">
        <v>47</v>
      </c>
      <c r="F137" s="35" t="s">
        <v>47</v>
      </c>
      <c r="G137" s="35" t="s">
        <v>47</v>
      </c>
      <c r="H137" s="35" t="s">
        <v>47</v>
      </c>
      <c r="I137" s="35" t="s">
        <v>47</v>
      </c>
      <c r="J137" s="35" t="s">
        <v>47</v>
      </c>
      <c r="K137" s="35" t="s">
        <v>47</v>
      </c>
      <c r="L137" s="35" t="s">
        <v>47</v>
      </c>
      <c r="M137" s="35" t="s">
        <v>47</v>
      </c>
      <c r="N137" s="35" t="s">
        <v>47</v>
      </c>
      <c r="O137" s="35" t="s">
        <v>47</v>
      </c>
      <c r="P137" s="35" t="s">
        <v>47</v>
      </c>
      <c r="Q137" s="35" t="s">
        <v>47</v>
      </c>
      <c r="R137" s="35" t="s">
        <v>47</v>
      </c>
      <c r="S137" s="35" t="s">
        <v>47</v>
      </c>
      <c r="T137" s="35" t="s">
        <v>47</v>
      </c>
      <c r="U137" s="35" t="s">
        <v>47</v>
      </c>
      <c r="V137" s="35" t="s">
        <v>47</v>
      </c>
      <c r="W137" s="35" t="s">
        <v>47</v>
      </c>
      <c r="X137" s="35" t="s">
        <v>47</v>
      </c>
      <c r="Y137" s="35" t="s">
        <v>47</v>
      </c>
      <c r="Z137" s="35" t="s">
        <v>47</v>
      </c>
      <c r="AA137" s="35" t="s">
        <v>47</v>
      </c>
      <c r="AB137" s="35" t="s">
        <v>47</v>
      </c>
    </row>
    <row r="138" spans="1:28" s="7" customFormat="1" ht="15.75" customHeight="1" x14ac:dyDescent="0.25">
      <c r="A138" s="36" t="s">
        <v>215</v>
      </c>
      <c r="B138" s="45" t="s">
        <v>216</v>
      </c>
      <c r="C138" s="38" t="s">
        <v>36</v>
      </c>
      <c r="D138" s="35">
        <v>0</v>
      </c>
      <c r="E138" s="35">
        <v>0</v>
      </c>
      <c r="F138" s="35">
        <v>12.159435768212219</v>
      </c>
      <c r="G138" s="35">
        <v>17.610224538235883</v>
      </c>
      <c r="H138" s="35">
        <v>24.96611927860306</v>
      </c>
      <c r="I138" s="35">
        <v>50.74290081967284</v>
      </c>
      <c r="J138" s="35">
        <v>35.799125414236457</v>
      </c>
      <c r="K138" s="35">
        <v>49.156510019586634</v>
      </c>
      <c r="L138" s="35">
        <v>34.437508545664258</v>
      </c>
      <c r="M138" s="35">
        <v>29.375427810617111</v>
      </c>
      <c r="N138" s="35">
        <v>28.153659181772642</v>
      </c>
      <c r="O138" s="35">
        <v>32.34137458151406</v>
      </c>
      <c r="P138" s="35">
        <v>21.182750243811693</v>
      </c>
      <c r="Q138" s="35">
        <v>42.751075006209902</v>
      </c>
      <c r="R138" s="35">
        <v>52.489698545020538</v>
      </c>
      <c r="S138" s="35">
        <v>42.682623929309059</v>
      </c>
      <c r="T138" s="35">
        <v>37.150239877352504</v>
      </c>
      <c r="U138" s="35">
        <v>10.325643896923197</v>
      </c>
      <c r="V138" s="35">
        <v>40.077908498841602</v>
      </c>
      <c r="W138" s="35">
        <v>10.622118133934151</v>
      </c>
      <c r="X138" s="35">
        <f>V138*1.04</f>
        <v>41.681024838795267</v>
      </c>
      <c r="Y138" s="35">
        <v>11.752575812125059</v>
      </c>
      <c r="Z138" s="35">
        <f>X138*1.04</f>
        <v>43.348265832347082</v>
      </c>
      <c r="AA138" s="35">
        <f t="shared" ref="AA138:AA143" si="46">H138+J138+K138+M138+O138+Q138+S138+U138+W138+Y138</f>
        <v>289.77259388305868</v>
      </c>
      <c r="AB138" s="35">
        <f t="shared" ref="AB138:AB143" si="47">H138+J138+L138+N138+P138+R138+T138+V138+X138+Z138</f>
        <v>359.28630025644509</v>
      </c>
    </row>
    <row r="139" spans="1:28" s="31" customFormat="1" ht="15.75" customHeight="1" x14ac:dyDescent="0.25">
      <c r="A139" s="32" t="s">
        <v>217</v>
      </c>
      <c r="B139" s="33" t="s">
        <v>218</v>
      </c>
      <c r="C139" s="34" t="s">
        <v>36</v>
      </c>
      <c r="D139" s="35">
        <f>SUM(D140,D144:D150,D153)</f>
        <v>362.35588702074051</v>
      </c>
      <c r="E139" s="35">
        <f t="shared" ref="E139:Z139" si="48">SUM(E140,E144:E150,E153)</f>
        <v>-25.12979572855869</v>
      </c>
      <c r="F139" s="35">
        <f t="shared" si="48"/>
        <v>99.487545362577407</v>
      </c>
      <c r="G139" s="35">
        <f t="shared" si="48"/>
        <v>119.30220823209262</v>
      </c>
      <c r="H139" s="35">
        <f t="shared" si="48"/>
        <v>211.98759024147864</v>
      </c>
      <c r="I139" s="35">
        <f t="shared" si="48"/>
        <v>580.26848934894429</v>
      </c>
      <c r="J139" s="35">
        <f t="shared" si="48"/>
        <v>307.02148696087983</v>
      </c>
      <c r="K139" s="35">
        <f t="shared" si="48"/>
        <v>371.82929105394339</v>
      </c>
      <c r="L139" s="35">
        <f t="shared" si="48"/>
        <v>-116.69294013541617</v>
      </c>
      <c r="M139" s="35">
        <f t="shared" si="48"/>
        <v>205.70678952853592</v>
      </c>
      <c r="N139" s="35">
        <f t="shared" si="48"/>
        <v>705.85718958948291</v>
      </c>
      <c r="O139" s="35">
        <f t="shared" si="48"/>
        <v>220.80737469261553</v>
      </c>
      <c r="P139" s="35">
        <f t="shared" si="48"/>
        <v>702.75911478349997</v>
      </c>
      <c r="Q139" s="35">
        <f t="shared" si="48"/>
        <v>102.62546343523195</v>
      </c>
      <c r="R139" s="35">
        <f t="shared" si="48"/>
        <v>665.71996871151259</v>
      </c>
      <c r="S139" s="35">
        <f t="shared" si="48"/>
        <v>101.97862691218609</v>
      </c>
      <c r="T139" s="35">
        <f t="shared" si="48"/>
        <v>632.38094453618237</v>
      </c>
      <c r="U139" s="35">
        <f t="shared" si="48"/>
        <v>139.23639732898349</v>
      </c>
      <c r="V139" s="35">
        <f t="shared" si="48"/>
        <v>752.89452251568673</v>
      </c>
      <c r="W139" s="35">
        <f t="shared" si="48"/>
        <v>145.16588206920255</v>
      </c>
      <c r="X139" s="35">
        <f t="shared" si="48"/>
        <v>775.28524670437935</v>
      </c>
      <c r="Y139" s="35">
        <f t="shared" si="48"/>
        <v>167.77503563302039</v>
      </c>
      <c r="Z139" s="35">
        <f t="shared" si="48"/>
        <v>798.3518424018439</v>
      </c>
      <c r="AA139" s="35">
        <f t="shared" si="46"/>
        <v>1974.1339378560779</v>
      </c>
      <c r="AB139" s="35">
        <f t="shared" si="47"/>
        <v>5435.5649663095301</v>
      </c>
    </row>
    <row r="140" spans="1:28" s="7" customFormat="1" ht="15.75" customHeight="1" x14ac:dyDescent="0.25">
      <c r="A140" s="36" t="s">
        <v>219</v>
      </c>
      <c r="B140" s="37" t="s">
        <v>38</v>
      </c>
      <c r="C140" s="38" t="s">
        <v>36</v>
      </c>
      <c r="D140" s="35">
        <f>SUM(D141:D143)</f>
        <v>0</v>
      </c>
      <c r="E140" s="35">
        <f t="shared" ref="E140:Z140" si="49">SUM(E141:E143)</f>
        <v>0</v>
      </c>
      <c r="F140" s="35">
        <f t="shared" si="49"/>
        <v>0</v>
      </c>
      <c r="G140" s="35">
        <f t="shared" si="49"/>
        <v>0</v>
      </c>
      <c r="H140" s="35">
        <f t="shared" si="49"/>
        <v>0</v>
      </c>
      <c r="I140" s="35">
        <f t="shared" si="49"/>
        <v>0</v>
      </c>
      <c r="J140" s="35">
        <f t="shared" si="49"/>
        <v>0</v>
      </c>
      <c r="K140" s="35">
        <f t="shared" si="49"/>
        <v>0</v>
      </c>
      <c r="L140" s="35">
        <f t="shared" si="49"/>
        <v>0</v>
      </c>
      <c r="M140" s="35">
        <f t="shared" si="49"/>
        <v>0</v>
      </c>
      <c r="N140" s="35">
        <f t="shared" si="49"/>
        <v>0</v>
      </c>
      <c r="O140" s="35">
        <f t="shared" si="49"/>
        <v>0</v>
      </c>
      <c r="P140" s="35">
        <f t="shared" si="49"/>
        <v>0</v>
      </c>
      <c r="Q140" s="35">
        <f t="shared" si="49"/>
        <v>0</v>
      </c>
      <c r="R140" s="35">
        <f t="shared" si="49"/>
        <v>0</v>
      </c>
      <c r="S140" s="35">
        <f t="shared" si="49"/>
        <v>0</v>
      </c>
      <c r="T140" s="35">
        <f t="shared" si="49"/>
        <v>0</v>
      </c>
      <c r="U140" s="35">
        <f t="shared" si="49"/>
        <v>0</v>
      </c>
      <c r="V140" s="35">
        <f t="shared" si="49"/>
        <v>0</v>
      </c>
      <c r="W140" s="35">
        <f t="shared" si="49"/>
        <v>0</v>
      </c>
      <c r="X140" s="35">
        <f t="shared" si="49"/>
        <v>0</v>
      </c>
      <c r="Y140" s="35">
        <f t="shared" si="49"/>
        <v>0</v>
      </c>
      <c r="Z140" s="35">
        <f t="shared" si="49"/>
        <v>0</v>
      </c>
      <c r="AA140" s="35">
        <f t="shared" si="46"/>
        <v>0</v>
      </c>
      <c r="AB140" s="35">
        <f t="shared" si="47"/>
        <v>0</v>
      </c>
    </row>
    <row r="141" spans="1:28" s="7" customFormat="1" ht="31.5" customHeight="1" x14ac:dyDescent="0.25">
      <c r="A141" s="36" t="s">
        <v>220</v>
      </c>
      <c r="B141" s="41" t="s">
        <v>40</v>
      </c>
      <c r="C141" s="38" t="s">
        <v>36</v>
      </c>
      <c r="D141" s="35">
        <v>0</v>
      </c>
      <c r="E141" s="35">
        <v>0</v>
      </c>
      <c r="F141" s="35">
        <v>0</v>
      </c>
      <c r="G141" s="35">
        <v>0</v>
      </c>
      <c r="H141" s="35">
        <v>0</v>
      </c>
      <c r="I141" s="35">
        <v>0</v>
      </c>
      <c r="J141" s="35">
        <v>0</v>
      </c>
      <c r="K141" s="35">
        <v>0</v>
      </c>
      <c r="L141" s="35">
        <v>0</v>
      </c>
      <c r="M141" s="35">
        <v>0</v>
      </c>
      <c r="N141" s="35">
        <v>0</v>
      </c>
      <c r="O141" s="35">
        <v>0</v>
      </c>
      <c r="P141" s="35">
        <v>0</v>
      </c>
      <c r="Q141" s="35">
        <v>0</v>
      </c>
      <c r="R141" s="35">
        <v>0</v>
      </c>
      <c r="S141" s="35">
        <v>0</v>
      </c>
      <c r="T141" s="35">
        <v>0</v>
      </c>
      <c r="U141" s="35">
        <v>0</v>
      </c>
      <c r="V141" s="35">
        <v>0</v>
      </c>
      <c r="W141" s="35">
        <v>0</v>
      </c>
      <c r="X141" s="35">
        <v>0</v>
      </c>
      <c r="Y141" s="35">
        <v>0</v>
      </c>
      <c r="Z141" s="35">
        <v>0</v>
      </c>
      <c r="AA141" s="35">
        <f t="shared" si="46"/>
        <v>0</v>
      </c>
      <c r="AB141" s="35">
        <f t="shared" si="47"/>
        <v>0</v>
      </c>
    </row>
    <row r="142" spans="1:28" s="7" customFormat="1" ht="31.5" customHeight="1" x14ac:dyDescent="0.25">
      <c r="A142" s="36" t="s">
        <v>221</v>
      </c>
      <c r="B142" s="41" t="s">
        <v>42</v>
      </c>
      <c r="C142" s="38" t="s">
        <v>36</v>
      </c>
      <c r="D142" s="35">
        <v>0</v>
      </c>
      <c r="E142" s="35">
        <v>0</v>
      </c>
      <c r="F142" s="35">
        <v>0</v>
      </c>
      <c r="G142" s="35">
        <v>0</v>
      </c>
      <c r="H142" s="35">
        <v>0</v>
      </c>
      <c r="I142" s="35">
        <v>0</v>
      </c>
      <c r="J142" s="35">
        <v>0</v>
      </c>
      <c r="K142" s="35">
        <v>0</v>
      </c>
      <c r="L142" s="35">
        <v>0</v>
      </c>
      <c r="M142" s="35">
        <v>0</v>
      </c>
      <c r="N142" s="35">
        <v>0</v>
      </c>
      <c r="O142" s="35">
        <v>0</v>
      </c>
      <c r="P142" s="35">
        <v>0</v>
      </c>
      <c r="Q142" s="35">
        <v>0</v>
      </c>
      <c r="R142" s="35">
        <v>0</v>
      </c>
      <c r="S142" s="35">
        <v>0</v>
      </c>
      <c r="T142" s="35">
        <v>0</v>
      </c>
      <c r="U142" s="35">
        <v>0</v>
      </c>
      <c r="V142" s="35">
        <v>0</v>
      </c>
      <c r="W142" s="35">
        <v>0</v>
      </c>
      <c r="X142" s="35">
        <v>0</v>
      </c>
      <c r="Y142" s="35">
        <v>0</v>
      </c>
      <c r="Z142" s="35">
        <v>0</v>
      </c>
      <c r="AA142" s="35">
        <f t="shared" si="46"/>
        <v>0</v>
      </c>
      <c r="AB142" s="35">
        <f t="shared" si="47"/>
        <v>0</v>
      </c>
    </row>
    <row r="143" spans="1:28" s="7" customFormat="1" ht="31.5" customHeight="1" x14ac:dyDescent="0.25">
      <c r="A143" s="36" t="s">
        <v>222</v>
      </c>
      <c r="B143" s="41" t="s">
        <v>44</v>
      </c>
      <c r="C143" s="38" t="s">
        <v>36</v>
      </c>
      <c r="D143" s="35">
        <v>0</v>
      </c>
      <c r="E143" s="35">
        <v>0</v>
      </c>
      <c r="F143" s="35">
        <v>0</v>
      </c>
      <c r="G143" s="35">
        <v>0</v>
      </c>
      <c r="H143" s="35">
        <v>0</v>
      </c>
      <c r="I143" s="35">
        <v>0</v>
      </c>
      <c r="J143" s="35">
        <v>0</v>
      </c>
      <c r="K143" s="35">
        <v>0</v>
      </c>
      <c r="L143" s="35">
        <v>0</v>
      </c>
      <c r="M143" s="35">
        <v>0</v>
      </c>
      <c r="N143" s="35">
        <v>0</v>
      </c>
      <c r="O143" s="35">
        <v>0</v>
      </c>
      <c r="P143" s="35">
        <v>0</v>
      </c>
      <c r="Q143" s="35">
        <v>0</v>
      </c>
      <c r="R143" s="35">
        <v>0</v>
      </c>
      <c r="S143" s="35">
        <v>0</v>
      </c>
      <c r="T143" s="35">
        <v>0</v>
      </c>
      <c r="U143" s="35">
        <v>0</v>
      </c>
      <c r="V143" s="35">
        <v>0</v>
      </c>
      <c r="W143" s="35">
        <v>0</v>
      </c>
      <c r="X143" s="35">
        <v>0</v>
      </c>
      <c r="Y143" s="35">
        <v>0</v>
      </c>
      <c r="Z143" s="35">
        <v>0</v>
      </c>
      <c r="AA143" s="35">
        <f t="shared" si="46"/>
        <v>0</v>
      </c>
      <c r="AB143" s="35">
        <f t="shared" si="47"/>
        <v>0</v>
      </c>
    </row>
    <row r="144" spans="1:28" s="7" customFormat="1" ht="15.75" customHeight="1" x14ac:dyDescent="0.25">
      <c r="A144" s="36" t="s">
        <v>223</v>
      </c>
      <c r="B144" s="37" t="s">
        <v>46</v>
      </c>
      <c r="C144" s="38" t="s">
        <v>36</v>
      </c>
      <c r="D144" s="35" t="s">
        <v>47</v>
      </c>
      <c r="E144" s="35" t="s">
        <v>47</v>
      </c>
      <c r="F144" s="35" t="s">
        <v>47</v>
      </c>
      <c r="G144" s="35" t="s">
        <v>47</v>
      </c>
      <c r="H144" s="35" t="s">
        <v>47</v>
      </c>
      <c r="I144" s="35" t="s">
        <v>47</v>
      </c>
      <c r="J144" s="35" t="s">
        <v>47</v>
      </c>
      <c r="K144" s="35" t="s">
        <v>47</v>
      </c>
      <c r="L144" s="35" t="s">
        <v>47</v>
      </c>
      <c r="M144" s="35" t="s">
        <v>47</v>
      </c>
      <c r="N144" s="35" t="s">
        <v>47</v>
      </c>
      <c r="O144" s="35" t="s">
        <v>47</v>
      </c>
      <c r="P144" s="35" t="s">
        <v>47</v>
      </c>
      <c r="Q144" s="35" t="s">
        <v>47</v>
      </c>
      <c r="R144" s="35" t="s">
        <v>47</v>
      </c>
      <c r="S144" s="35" t="s">
        <v>47</v>
      </c>
      <c r="T144" s="35" t="s">
        <v>47</v>
      </c>
      <c r="U144" s="35" t="s">
        <v>47</v>
      </c>
      <c r="V144" s="35" t="s">
        <v>47</v>
      </c>
      <c r="W144" s="35" t="s">
        <v>47</v>
      </c>
      <c r="X144" s="35" t="s">
        <v>47</v>
      </c>
      <c r="Y144" s="35" t="s">
        <v>47</v>
      </c>
      <c r="Z144" s="35" t="s">
        <v>47</v>
      </c>
      <c r="AA144" s="35" t="s">
        <v>47</v>
      </c>
      <c r="AB144" s="35" t="s">
        <v>47</v>
      </c>
    </row>
    <row r="145" spans="1:28" s="7" customFormat="1" ht="15.75" customHeight="1" x14ac:dyDescent="0.25">
      <c r="A145" s="36" t="s">
        <v>224</v>
      </c>
      <c r="B145" s="37" t="s">
        <v>49</v>
      </c>
      <c r="C145" s="38" t="s">
        <v>36</v>
      </c>
      <c r="D145" s="35">
        <f t="shared" ref="D145:K145" si="50">D115-D130</f>
        <v>-176.6820142265405</v>
      </c>
      <c r="E145" s="35">
        <f t="shared" si="50"/>
        <v>178.35892310949328</v>
      </c>
      <c r="F145" s="35">
        <f t="shared" si="50"/>
        <v>-63.770318936797324</v>
      </c>
      <c r="G145" s="35">
        <f t="shared" si="50"/>
        <v>-49.924336631685101</v>
      </c>
      <c r="H145" s="35">
        <f t="shared" si="50"/>
        <v>89.173425061551043</v>
      </c>
      <c r="I145" s="35">
        <f t="shared" si="50"/>
        <v>460.07946122514301</v>
      </c>
      <c r="J145" s="35">
        <f t="shared" si="50"/>
        <v>191.95313007998169</v>
      </c>
      <c r="K145" s="35">
        <f t="shared" si="50"/>
        <v>254.77215680414648</v>
      </c>
      <c r="L145" s="35">
        <v>-266.81402127553378</v>
      </c>
      <c r="M145" s="35">
        <f t="shared" ref="M145:Z145" si="51">M115-M130</f>
        <v>2.9530376217681908</v>
      </c>
      <c r="N145" s="35">
        <f t="shared" si="51"/>
        <v>569.13059660940735</v>
      </c>
      <c r="O145" s="35">
        <f t="shared" si="51"/>
        <v>108.71273830925918</v>
      </c>
      <c r="P145" s="35">
        <f t="shared" si="51"/>
        <v>551.02992761433916</v>
      </c>
      <c r="Q145" s="35">
        <f t="shared" si="51"/>
        <v>1.6339099360220128</v>
      </c>
      <c r="R145" s="35">
        <f t="shared" si="51"/>
        <v>572.7853443766719</v>
      </c>
      <c r="S145" s="35">
        <f t="shared" si="51"/>
        <v>1.1286711453121752</v>
      </c>
      <c r="T145" s="35">
        <f t="shared" si="51"/>
        <v>526.30332242084933</v>
      </c>
      <c r="U145" s="35">
        <f t="shared" si="51"/>
        <v>2.3187262138116651</v>
      </c>
      <c r="V145" s="35">
        <f t="shared" si="51"/>
        <v>650.10836733737824</v>
      </c>
      <c r="W145" s="35">
        <f t="shared" si="51"/>
        <v>4.3483674155779042</v>
      </c>
      <c r="X145" s="35">
        <f t="shared" si="51"/>
        <v>669.61161835749965</v>
      </c>
      <c r="Y145" s="35">
        <f t="shared" si="51"/>
        <v>23.477003669461759</v>
      </c>
      <c r="Z145" s="35">
        <f t="shared" si="51"/>
        <v>689.69996690822461</v>
      </c>
      <c r="AA145" s="35">
        <f>H145+J145+K145+M145+O145+Q145+S145+U145+W145+Y145</f>
        <v>680.47116625689216</v>
      </c>
      <c r="AB145" s="35">
        <f>H145+J145+L145+N145+P145+R145+T145+V145+X145+Z145</f>
        <v>4242.9816774903693</v>
      </c>
    </row>
    <row r="146" spans="1:28" s="7" customFormat="1" ht="15.75" customHeight="1" x14ac:dyDescent="0.25">
      <c r="A146" s="36" t="s">
        <v>225</v>
      </c>
      <c r="B146" s="37" t="s">
        <v>51</v>
      </c>
      <c r="C146" s="38" t="s">
        <v>36</v>
      </c>
      <c r="D146" s="35" t="s">
        <v>47</v>
      </c>
      <c r="E146" s="35" t="s">
        <v>47</v>
      </c>
      <c r="F146" s="35" t="s">
        <v>47</v>
      </c>
      <c r="G146" s="35" t="s">
        <v>47</v>
      </c>
      <c r="H146" s="35" t="s">
        <v>47</v>
      </c>
      <c r="I146" s="35" t="s">
        <v>47</v>
      </c>
      <c r="J146" s="35" t="s">
        <v>47</v>
      </c>
      <c r="K146" s="35" t="s">
        <v>47</v>
      </c>
      <c r="L146" s="35" t="s">
        <v>47</v>
      </c>
      <c r="M146" s="35" t="s">
        <v>47</v>
      </c>
      <c r="N146" s="35" t="s">
        <v>47</v>
      </c>
      <c r="O146" s="35" t="s">
        <v>47</v>
      </c>
      <c r="P146" s="35" t="s">
        <v>47</v>
      </c>
      <c r="Q146" s="35" t="s">
        <v>47</v>
      </c>
      <c r="R146" s="35" t="s">
        <v>47</v>
      </c>
      <c r="S146" s="35" t="s">
        <v>47</v>
      </c>
      <c r="T146" s="35" t="s">
        <v>47</v>
      </c>
      <c r="U146" s="35" t="s">
        <v>47</v>
      </c>
      <c r="V146" s="35" t="s">
        <v>47</v>
      </c>
      <c r="W146" s="35" t="s">
        <v>47</v>
      </c>
      <c r="X146" s="35" t="s">
        <v>47</v>
      </c>
      <c r="Y146" s="35" t="s">
        <v>47</v>
      </c>
      <c r="Z146" s="35" t="s">
        <v>47</v>
      </c>
      <c r="AA146" s="35" t="s">
        <v>47</v>
      </c>
      <c r="AB146" s="35" t="s">
        <v>47</v>
      </c>
    </row>
    <row r="147" spans="1:28" s="7" customFormat="1" ht="15.75" customHeight="1" x14ac:dyDescent="0.25">
      <c r="A147" s="36" t="s">
        <v>226</v>
      </c>
      <c r="B147" s="39" t="s">
        <v>53</v>
      </c>
      <c r="C147" s="38" t="s">
        <v>36</v>
      </c>
      <c r="D147" s="35">
        <f t="shared" ref="D147:K148" si="52">D117-D132</f>
        <v>538.98625008572526</v>
      </c>
      <c r="E147" s="35">
        <f t="shared" si="52"/>
        <v>8.8875602458867231</v>
      </c>
      <c r="F147" s="35">
        <f t="shared" si="52"/>
        <v>44.785195545969465</v>
      </c>
      <c r="G147" s="35">
        <f t="shared" si="52"/>
        <v>0.92467369950588929</v>
      </c>
      <c r="H147" s="35">
        <f t="shared" si="52"/>
        <v>-10.067331102248696</v>
      </c>
      <c r="I147" s="35">
        <f t="shared" si="52"/>
        <v>29.318310679260293</v>
      </c>
      <c r="J147" s="35">
        <f t="shared" si="52"/>
        <v>1.7227690634024793</v>
      </c>
      <c r="K147" s="35">
        <f t="shared" si="52"/>
        <v>9.6564928349008419</v>
      </c>
      <c r="L147" s="35">
        <v>12.371115706826888</v>
      </c>
      <c r="M147" s="35">
        <f t="shared" ref="M147:Z148" si="53">M117-M132</f>
        <v>85.096934624606462</v>
      </c>
      <c r="N147" s="35">
        <f t="shared" si="53"/>
        <v>13.074899855752189</v>
      </c>
      <c r="O147" s="35">
        <f t="shared" si="53"/>
        <v>-2.4420094716002989</v>
      </c>
      <c r="P147" s="35">
        <f t="shared" si="53"/>
        <v>23.162944975539727</v>
      </c>
      <c r="Q147" s="35">
        <f t="shared" si="53"/>
        <v>-2.9752996407647259</v>
      </c>
      <c r="R147" s="35">
        <f t="shared" si="53"/>
        <v>-3.443465397750622</v>
      </c>
      <c r="S147" s="35">
        <f t="shared" si="53"/>
        <v>-3.0316288449037652</v>
      </c>
      <c r="T147" s="35">
        <f t="shared" si="53"/>
        <v>-3.7459151118868719</v>
      </c>
      <c r="U147" s="35">
        <f t="shared" si="53"/>
        <v>-3.2589444696892178</v>
      </c>
      <c r="V147" s="35">
        <f t="shared" si="53"/>
        <v>-4.4183890200977913</v>
      </c>
      <c r="W147" s="35">
        <f t="shared" si="53"/>
        <v>-3.3833129858971742</v>
      </c>
      <c r="X147" s="35">
        <f t="shared" si="53"/>
        <v>-4.5951245809017029</v>
      </c>
      <c r="Y147" s="35">
        <f t="shared" si="53"/>
        <v>-3.4701500434269001</v>
      </c>
      <c r="Z147" s="35">
        <f t="shared" si="53"/>
        <v>-4.7789295641377709</v>
      </c>
      <c r="AA147" s="35">
        <f t="shared" ref="AA147:AA148" si="54">H147+J147+K147+M147+O147+Q147+S147+U147+W147+Y147</f>
        <v>67.847519964379003</v>
      </c>
      <c r="AB147" s="35">
        <f t="shared" ref="AB147:AB148" si="55">H147+J147+L147+N147+P147+R147+T147+V147+X147+Z147</f>
        <v>19.282574824497829</v>
      </c>
    </row>
    <row r="148" spans="1:28" s="7" customFormat="1" ht="15.75" customHeight="1" x14ac:dyDescent="0.25">
      <c r="A148" s="36" t="s">
        <v>227</v>
      </c>
      <c r="B148" s="37" t="s">
        <v>55</v>
      </c>
      <c r="C148" s="38" t="s">
        <v>36</v>
      </c>
      <c r="D148" s="35">
        <f t="shared" si="52"/>
        <v>0</v>
      </c>
      <c r="E148" s="35">
        <f t="shared" si="52"/>
        <v>0</v>
      </c>
      <c r="F148" s="35">
        <f t="shared" si="52"/>
        <v>0</v>
      </c>
      <c r="G148" s="35">
        <f t="shared" si="52"/>
        <v>0</v>
      </c>
      <c r="H148" s="35">
        <f t="shared" si="52"/>
        <v>0</v>
      </c>
      <c r="I148" s="35">
        <f t="shared" si="52"/>
        <v>0</v>
      </c>
      <c r="J148" s="35">
        <f t="shared" si="52"/>
        <v>0</v>
      </c>
      <c r="K148" s="35">
        <f t="shared" si="52"/>
        <v>0</v>
      </c>
      <c r="L148" s="35">
        <v>0</v>
      </c>
      <c r="M148" s="35">
        <f t="shared" si="53"/>
        <v>0</v>
      </c>
      <c r="N148" s="35">
        <f t="shared" si="53"/>
        <v>0</v>
      </c>
      <c r="O148" s="35">
        <f t="shared" si="53"/>
        <v>0</v>
      </c>
      <c r="P148" s="35">
        <f t="shared" si="53"/>
        <v>0</v>
      </c>
      <c r="Q148" s="35">
        <f t="shared" si="53"/>
        <v>0</v>
      </c>
      <c r="R148" s="35">
        <f t="shared" si="53"/>
        <v>0</v>
      </c>
      <c r="S148" s="35">
        <f t="shared" si="53"/>
        <v>0</v>
      </c>
      <c r="T148" s="35">
        <f t="shared" si="53"/>
        <v>0</v>
      </c>
      <c r="U148" s="35">
        <f t="shared" si="53"/>
        <v>0</v>
      </c>
      <c r="V148" s="35">
        <f t="shared" si="53"/>
        <v>0</v>
      </c>
      <c r="W148" s="35">
        <f t="shared" si="53"/>
        <v>0</v>
      </c>
      <c r="X148" s="35">
        <f t="shared" si="53"/>
        <v>0</v>
      </c>
      <c r="Y148" s="35">
        <f t="shared" si="53"/>
        <v>0</v>
      </c>
      <c r="Z148" s="35">
        <f t="shared" si="53"/>
        <v>0</v>
      </c>
      <c r="AA148" s="35">
        <f t="shared" si="54"/>
        <v>0</v>
      </c>
      <c r="AB148" s="35">
        <f t="shared" si="55"/>
        <v>0</v>
      </c>
    </row>
    <row r="149" spans="1:28" s="7" customFormat="1" ht="15.75" customHeight="1" x14ac:dyDescent="0.25">
      <c r="A149" s="36" t="s">
        <v>228</v>
      </c>
      <c r="B149" s="37" t="s">
        <v>57</v>
      </c>
      <c r="C149" s="38" t="s">
        <v>36</v>
      </c>
      <c r="D149" s="35" t="s">
        <v>47</v>
      </c>
      <c r="E149" s="35" t="s">
        <v>47</v>
      </c>
      <c r="F149" s="35" t="s">
        <v>47</v>
      </c>
      <c r="G149" s="35" t="s">
        <v>47</v>
      </c>
      <c r="H149" s="35" t="s">
        <v>47</v>
      </c>
      <c r="I149" s="35" t="s">
        <v>47</v>
      </c>
      <c r="J149" s="35" t="s">
        <v>47</v>
      </c>
      <c r="K149" s="35" t="s">
        <v>47</v>
      </c>
      <c r="L149" s="35" t="s">
        <v>47</v>
      </c>
      <c r="M149" s="35" t="s">
        <v>47</v>
      </c>
      <c r="N149" s="35" t="s">
        <v>47</v>
      </c>
      <c r="O149" s="35" t="s">
        <v>47</v>
      </c>
      <c r="P149" s="35" t="s">
        <v>47</v>
      </c>
      <c r="Q149" s="35" t="s">
        <v>47</v>
      </c>
      <c r="R149" s="35" t="s">
        <v>47</v>
      </c>
      <c r="S149" s="35" t="s">
        <v>47</v>
      </c>
      <c r="T149" s="35" t="s">
        <v>47</v>
      </c>
      <c r="U149" s="35" t="s">
        <v>47</v>
      </c>
      <c r="V149" s="35" t="s">
        <v>47</v>
      </c>
      <c r="W149" s="35" t="s">
        <v>47</v>
      </c>
      <c r="X149" s="35" t="s">
        <v>47</v>
      </c>
      <c r="Y149" s="35" t="s">
        <v>47</v>
      </c>
      <c r="Z149" s="35" t="s">
        <v>47</v>
      </c>
      <c r="AA149" s="35" t="s">
        <v>47</v>
      </c>
      <c r="AB149" s="35" t="s">
        <v>47</v>
      </c>
    </row>
    <row r="150" spans="1:28" s="7" customFormat="1" ht="31.5" customHeight="1" x14ac:dyDescent="0.25">
      <c r="A150" s="36" t="s">
        <v>229</v>
      </c>
      <c r="B150" s="39" t="s">
        <v>59</v>
      </c>
      <c r="C150" s="38" t="s">
        <v>36</v>
      </c>
      <c r="D150" s="35" t="s">
        <v>47</v>
      </c>
      <c r="E150" s="35" t="s">
        <v>47</v>
      </c>
      <c r="F150" s="35" t="s">
        <v>47</v>
      </c>
      <c r="G150" s="35" t="s">
        <v>47</v>
      </c>
      <c r="H150" s="35" t="s">
        <v>47</v>
      </c>
      <c r="I150" s="35" t="s">
        <v>47</v>
      </c>
      <c r="J150" s="35" t="s">
        <v>47</v>
      </c>
      <c r="K150" s="35" t="s">
        <v>47</v>
      </c>
      <c r="L150" s="35" t="s">
        <v>47</v>
      </c>
      <c r="M150" s="35" t="s">
        <v>47</v>
      </c>
      <c r="N150" s="35" t="s">
        <v>47</v>
      </c>
      <c r="O150" s="35" t="s">
        <v>47</v>
      </c>
      <c r="P150" s="35" t="s">
        <v>47</v>
      </c>
      <c r="Q150" s="35" t="s">
        <v>47</v>
      </c>
      <c r="R150" s="35" t="s">
        <v>47</v>
      </c>
      <c r="S150" s="35" t="s">
        <v>47</v>
      </c>
      <c r="T150" s="35" t="s">
        <v>47</v>
      </c>
      <c r="U150" s="35" t="s">
        <v>47</v>
      </c>
      <c r="V150" s="35" t="s">
        <v>47</v>
      </c>
      <c r="W150" s="35" t="s">
        <v>47</v>
      </c>
      <c r="X150" s="35" t="s">
        <v>47</v>
      </c>
      <c r="Y150" s="35" t="s">
        <v>47</v>
      </c>
      <c r="Z150" s="35" t="s">
        <v>47</v>
      </c>
      <c r="AA150" s="35" t="s">
        <v>47</v>
      </c>
      <c r="AB150" s="35" t="s">
        <v>47</v>
      </c>
    </row>
    <row r="151" spans="1:28" s="7" customFormat="1" ht="15.75" customHeight="1" x14ac:dyDescent="0.25">
      <c r="A151" s="36" t="s">
        <v>230</v>
      </c>
      <c r="B151" s="40" t="s">
        <v>61</v>
      </c>
      <c r="C151" s="38" t="s">
        <v>36</v>
      </c>
      <c r="D151" s="35" t="s">
        <v>47</v>
      </c>
      <c r="E151" s="35" t="s">
        <v>47</v>
      </c>
      <c r="F151" s="35" t="s">
        <v>47</v>
      </c>
      <c r="G151" s="35" t="s">
        <v>47</v>
      </c>
      <c r="H151" s="35" t="s">
        <v>47</v>
      </c>
      <c r="I151" s="35" t="s">
        <v>47</v>
      </c>
      <c r="J151" s="35" t="s">
        <v>47</v>
      </c>
      <c r="K151" s="35" t="s">
        <v>47</v>
      </c>
      <c r="L151" s="35" t="s">
        <v>47</v>
      </c>
      <c r="M151" s="35" t="s">
        <v>47</v>
      </c>
      <c r="N151" s="35" t="s">
        <v>47</v>
      </c>
      <c r="O151" s="35" t="s">
        <v>47</v>
      </c>
      <c r="P151" s="35" t="s">
        <v>47</v>
      </c>
      <c r="Q151" s="35" t="s">
        <v>47</v>
      </c>
      <c r="R151" s="35" t="s">
        <v>47</v>
      </c>
      <c r="S151" s="35" t="s">
        <v>47</v>
      </c>
      <c r="T151" s="35" t="s">
        <v>47</v>
      </c>
      <c r="U151" s="35" t="s">
        <v>47</v>
      </c>
      <c r="V151" s="35" t="s">
        <v>47</v>
      </c>
      <c r="W151" s="35" t="s">
        <v>47</v>
      </c>
      <c r="X151" s="35" t="s">
        <v>47</v>
      </c>
      <c r="Y151" s="35" t="s">
        <v>47</v>
      </c>
      <c r="Z151" s="35" t="s">
        <v>47</v>
      </c>
      <c r="AA151" s="35" t="s">
        <v>47</v>
      </c>
      <c r="AB151" s="35" t="s">
        <v>47</v>
      </c>
    </row>
    <row r="152" spans="1:28" s="7" customFormat="1" ht="15.75" customHeight="1" x14ac:dyDescent="0.25">
      <c r="A152" s="36" t="s">
        <v>231</v>
      </c>
      <c r="B152" s="40" t="s">
        <v>63</v>
      </c>
      <c r="C152" s="38" t="s">
        <v>36</v>
      </c>
      <c r="D152" s="35" t="s">
        <v>47</v>
      </c>
      <c r="E152" s="35" t="s">
        <v>47</v>
      </c>
      <c r="F152" s="35" t="s">
        <v>47</v>
      </c>
      <c r="G152" s="35" t="s">
        <v>47</v>
      </c>
      <c r="H152" s="35" t="s">
        <v>47</v>
      </c>
      <c r="I152" s="35" t="s">
        <v>47</v>
      </c>
      <c r="J152" s="35" t="s">
        <v>47</v>
      </c>
      <c r="K152" s="35" t="s">
        <v>47</v>
      </c>
      <c r="L152" s="35" t="s">
        <v>47</v>
      </c>
      <c r="M152" s="35" t="s">
        <v>47</v>
      </c>
      <c r="N152" s="35" t="s">
        <v>47</v>
      </c>
      <c r="O152" s="35" t="s">
        <v>47</v>
      </c>
      <c r="P152" s="35" t="s">
        <v>47</v>
      </c>
      <c r="Q152" s="35" t="s">
        <v>47</v>
      </c>
      <c r="R152" s="35" t="s">
        <v>47</v>
      </c>
      <c r="S152" s="35" t="s">
        <v>47</v>
      </c>
      <c r="T152" s="35" t="s">
        <v>47</v>
      </c>
      <c r="U152" s="35" t="s">
        <v>47</v>
      </c>
      <c r="V152" s="35" t="s">
        <v>47</v>
      </c>
      <c r="W152" s="35" t="s">
        <v>47</v>
      </c>
      <c r="X152" s="35" t="s">
        <v>47</v>
      </c>
      <c r="Y152" s="35" t="s">
        <v>47</v>
      </c>
      <c r="Z152" s="35" t="s">
        <v>47</v>
      </c>
      <c r="AA152" s="35" t="s">
        <v>47</v>
      </c>
      <c r="AB152" s="35" t="s">
        <v>47</v>
      </c>
    </row>
    <row r="153" spans="1:28" s="7" customFormat="1" ht="15.75" customHeight="1" x14ac:dyDescent="0.25">
      <c r="A153" s="36" t="s">
        <v>232</v>
      </c>
      <c r="B153" s="37" t="s">
        <v>65</v>
      </c>
      <c r="C153" s="38" t="s">
        <v>36</v>
      </c>
      <c r="D153" s="35">
        <f t="shared" ref="D153:K153" si="56">D123-D138</f>
        <v>5.1651161555738567E-2</v>
      </c>
      <c r="E153" s="35">
        <f t="shared" si="56"/>
        <v>-212.3762790839387</v>
      </c>
      <c r="F153" s="35">
        <f t="shared" si="56"/>
        <v>118.47266875340527</v>
      </c>
      <c r="G153" s="35">
        <f t="shared" si="56"/>
        <v>168.30187116427183</v>
      </c>
      <c r="H153" s="35">
        <f t="shared" si="56"/>
        <v>132.8814962821763</v>
      </c>
      <c r="I153" s="35">
        <f t="shared" si="56"/>
        <v>90.870717444541</v>
      </c>
      <c r="J153" s="35">
        <f t="shared" si="56"/>
        <v>113.34558781749566</v>
      </c>
      <c r="K153" s="35">
        <f t="shared" si="56"/>
        <v>107.4006414148961</v>
      </c>
      <c r="L153" s="35">
        <v>137.74996543329073</v>
      </c>
      <c r="M153" s="35">
        <f t="shared" ref="M153:Z153" si="57">M123-M138</f>
        <v>117.65681728216126</v>
      </c>
      <c r="N153" s="35">
        <f t="shared" si="57"/>
        <v>123.65169312432343</v>
      </c>
      <c r="O153" s="35">
        <f t="shared" si="57"/>
        <v>114.53664585495665</v>
      </c>
      <c r="P153" s="35">
        <f t="shared" si="57"/>
        <v>128.56624219362104</v>
      </c>
      <c r="Q153" s="35">
        <f t="shared" si="57"/>
        <v>103.96685313997466</v>
      </c>
      <c r="R153" s="35">
        <f t="shared" si="57"/>
        <v>96.378089732591292</v>
      </c>
      <c r="S153" s="35">
        <f t="shared" si="57"/>
        <v>103.88158461177768</v>
      </c>
      <c r="T153" s="35">
        <f t="shared" si="57"/>
        <v>109.82353722721996</v>
      </c>
      <c r="U153" s="35">
        <f t="shared" si="57"/>
        <v>140.17661558486103</v>
      </c>
      <c r="V153" s="35">
        <f t="shared" si="57"/>
        <v>107.20454419840632</v>
      </c>
      <c r="W153" s="35">
        <f t="shared" si="57"/>
        <v>144.20082763952183</v>
      </c>
      <c r="X153" s="35">
        <f t="shared" si="57"/>
        <v>110.26875292778136</v>
      </c>
      <c r="Y153" s="35">
        <f t="shared" si="57"/>
        <v>147.76818200698554</v>
      </c>
      <c r="Z153" s="35">
        <f t="shared" si="57"/>
        <v>113.4308050577571</v>
      </c>
      <c r="AA153" s="35">
        <f t="shared" ref="AA153:AA158" si="58">H153+J153+K153+M153+O153+Q153+S153+U153+W153+Y153</f>
        <v>1225.8152516348068</v>
      </c>
      <c r="AB153" s="35">
        <f t="shared" ref="AB153:AB158" si="59">H153+J153+L153+N153+P153+R153+T153+V153+X153+Z153</f>
        <v>1173.3007139946633</v>
      </c>
    </row>
    <row r="154" spans="1:28" s="31" customFormat="1" ht="15.75" customHeight="1" x14ac:dyDescent="0.25">
      <c r="A154" s="32" t="s">
        <v>233</v>
      </c>
      <c r="B154" s="33" t="s">
        <v>234</v>
      </c>
      <c r="C154" s="34" t="s">
        <v>36</v>
      </c>
      <c r="D154" s="35">
        <f>SUM(D155:D158)</f>
        <v>362.35588702074051</v>
      </c>
      <c r="E154" s="35">
        <f t="shared" ref="E154:Z154" si="60">SUM(E155:E158)</f>
        <v>0</v>
      </c>
      <c r="F154" s="35">
        <f t="shared" si="60"/>
        <v>99.487545362577407</v>
      </c>
      <c r="G154" s="35">
        <f t="shared" si="60"/>
        <v>119.30220823209262</v>
      </c>
      <c r="H154" s="35">
        <f t="shared" si="60"/>
        <v>211.98759024147861</v>
      </c>
      <c r="I154" s="35">
        <f t="shared" si="60"/>
        <v>580.26848934894429</v>
      </c>
      <c r="J154" s="35">
        <f t="shared" si="60"/>
        <v>307.02148696087983</v>
      </c>
      <c r="K154" s="35">
        <f t="shared" si="60"/>
        <v>371.82929105394339</v>
      </c>
      <c r="L154" s="35">
        <f t="shared" si="60"/>
        <v>0</v>
      </c>
      <c r="M154" s="35">
        <f t="shared" si="60"/>
        <v>205.70678952853592</v>
      </c>
      <c r="N154" s="35">
        <f t="shared" si="60"/>
        <v>705.85718958948291</v>
      </c>
      <c r="O154" s="35">
        <f t="shared" si="60"/>
        <v>220.80737469261553</v>
      </c>
      <c r="P154" s="35">
        <f t="shared" si="60"/>
        <v>702.75911478349997</v>
      </c>
      <c r="Q154" s="35">
        <f t="shared" si="60"/>
        <v>102.62546343523195</v>
      </c>
      <c r="R154" s="35">
        <f t="shared" si="60"/>
        <v>665.71996871151259</v>
      </c>
      <c r="S154" s="35">
        <f t="shared" si="60"/>
        <v>101.97862691218609</v>
      </c>
      <c r="T154" s="35">
        <f t="shared" si="60"/>
        <v>632.38094453618237</v>
      </c>
      <c r="U154" s="35">
        <f t="shared" si="60"/>
        <v>139.23639732898346</v>
      </c>
      <c r="V154" s="35">
        <f t="shared" si="60"/>
        <v>752.89452251568673</v>
      </c>
      <c r="W154" s="35">
        <f t="shared" si="60"/>
        <v>145.16588206920255</v>
      </c>
      <c r="X154" s="35">
        <f t="shared" si="60"/>
        <v>775.28524670437935</v>
      </c>
      <c r="Y154" s="35">
        <f t="shared" si="60"/>
        <v>167.77503563302039</v>
      </c>
      <c r="Z154" s="35">
        <f t="shared" si="60"/>
        <v>798.3518424018439</v>
      </c>
      <c r="AA154" s="35">
        <f t="shared" si="58"/>
        <v>1974.1339378560779</v>
      </c>
      <c r="AB154" s="35">
        <f t="shared" si="59"/>
        <v>5552.2579064449465</v>
      </c>
    </row>
    <row r="155" spans="1:28" s="7" customFormat="1" ht="15.75" customHeight="1" x14ac:dyDescent="0.25">
      <c r="A155" s="36" t="s">
        <v>235</v>
      </c>
      <c r="B155" s="45" t="s">
        <v>236</v>
      </c>
      <c r="C155" s="38" t="s">
        <v>36</v>
      </c>
      <c r="D155" s="35">
        <v>0</v>
      </c>
      <c r="E155" s="35">
        <v>0</v>
      </c>
      <c r="F155" s="35">
        <v>0</v>
      </c>
      <c r="G155" s="35">
        <v>0</v>
      </c>
      <c r="H155" s="35">
        <v>0</v>
      </c>
      <c r="I155" s="35">
        <v>0</v>
      </c>
      <c r="J155" s="35">
        <v>0</v>
      </c>
      <c r="K155" s="35">
        <v>251.602</v>
      </c>
      <c r="L155" s="35">
        <f>IF(L139&gt;0,L382+L398,0)</f>
        <v>0</v>
      </c>
      <c r="M155" s="35">
        <v>0</v>
      </c>
      <c r="N155" s="35">
        <f>IF(N139&gt;0,N382+N398,0)</f>
        <v>132.91705306400002</v>
      </c>
      <c r="O155" s="35">
        <v>0</v>
      </c>
      <c r="P155" s="35">
        <f>IF(P139&gt;0,P382+P398,0)</f>
        <v>267.50824231200005</v>
      </c>
      <c r="Q155" s="35">
        <v>0</v>
      </c>
      <c r="R155" s="35">
        <f>IF(R139&gt;0,R382+R398,0)</f>
        <v>267.50824231200005</v>
      </c>
      <c r="S155" s="35">
        <v>0</v>
      </c>
      <c r="T155" s="35">
        <f>IF(T139&gt;0,T382+T398,0)</f>
        <v>267.50824231200005</v>
      </c>
      <c r="U155" s="35">
        <v>0</v>
      </c>
      <c r="V155" s="35">
        <f>IF(V139&gt;0,V382+V398,0)</f>
        <v>0</v>
      </c>
      <c r="W155" s="35">
        <v>0</v>
      </c>
      <c r="X155" s="35">
        <f>IF(X139&gt;0,X382+X398,0)</f>
        <v>0</v>
      </c>
      <c r="Y155" s="35">
        <v>0</v>
      </c>
      <c r="Z155" s="35">
        <f>IF(Z139&gt;0,Z382+Z398,0)</f>
        <v>0</v>
      </c>
      <c r="AA155" s="35">
        <f t="shared" si="58"/>
        <v>251.602</v>
      </c>
      <c r="AB155" s="35">
        <f t="shared" si="59"/>
        <v>935.44178000000011</v>
      </c>
    </row>
    <row r="156" spans="1:28" s="7" customFormat="1" ht="15.75" customHeight="1" x14ac:dyDescent="0.25">
      <c r="A156" s="36" t="s">
        <v>237</v>
      </c>
      <c r="B156" s="45" t="s">
        <v>238</v>
      </c>
      <c r="C156" s="38" t="s">
        <v>36</v>
      </c>
      <c r="D156" s="35">
        <v>4.0350510572589311</v>
      </c>
      <c r="E156" s="35">
        <v>0</v>
      </c>
      <c r="F156" s="35">
        <v>3.1203819606959495</v>
      </c>
      <c r="G156" s="35">
        <v>3.975640797501808</v>
      </c>
      <c r="H156" s="35">
        <v>3.5835454178434718</v>
      </c>
      <c r="I156" s="35">
        <v>6.0206430116974365</v>
      </c>
      <c r="J156" s="35">
        <v>0</v>
      </c>
      <c r="K156" s="35">
        <v>6.7469954527933238</v>
      </c>
      <c r="L156" s="35">
        <v>0</v>
      </c>
      <c r="M156" s="35">
        <v>0</v>
      </c>
      <c r="N156" s="35">
        <v>0</v>
      </c>
      <c r="O156" s="35">
        <v>0</v>
      </c>
      <c r="P156" s="35">
        <v>0</v>
      </c>
      <c r="Q156" s="35">
        <v>0</v>
      </c>
      <c r="R156" s="35">
        <v>0</v>
      </c>
      <c r="S156" s="35">
        <v>0</v>
      </c>
      <c r="T156" s="35">
        <v>0</v>
      </c>
      <c r="U156" s="35">
        <v>0</v>
      </c>
      <c r="V156" s="35">
        <v>0</v>
      </c>
      <c r="W156" s="35">
        <v>0</v>
      </c>
      <c r="X156" s="35">
        <v>0</v>
      </c>
      <c r="Y156" s="35">
        <v>0</v>
      </c>
      <c r="Z156" s="35">
        <v>0</v>
      </c>
      <c r="AA156" s="35">
        <f t="shared" si="58"/>
        <v>10.330540870636796</v>
      </c>
      <c r="AB156" s="35">
        <f t="shared" si="59"/>
        <v>3.5835454178434718</v>
      </c>
    </row>
    <row r="157" spans="1:28" s="7" customFormat="1" ht="15.75" customHeight="1" x14ac:dyDescent="0.25">
      <c r="A157" s="36" t="s">
        <v>239</v>
      </c>
      <c r="B157" s="45" t="s">
        <v>240</v>
      </c>
      <c r="C157" s="38" t="s">
        <v>36</v>
      </c>
      <c r="D157" s="35">
        <v>20.590057798748397</v>
      </c>
      <c r="E157" s="35">
        <v>0</v>
      </c>
      <c r="F157" s="35">
        <v>39.485706386416105</v>
      </c>
      <c r="G157" s="35">
        <v>38.154048403084211</v>
      </c>
      <c r="H157" s="35">
        <v>16.954206201309624</v>
      </c>
      <c r="I157" s="35">
        <v>278.85945058888876</v>
      </c>
      <c r="J157" s="35">
        <v>0</v>
      </c>
      <c r="K157" s="35">
        <v>118.59285503381184</v>
      </c>
      <c r="L157" s="35">
        <v>0</v>
      </c>
      <c r="M157" s="35">
        <v>48.847737280991787</v>
      </c>
      <c r="N157" s="35">
        <v>186.60404272423227</v>
      </c>
      <c r="O157" s="35">
        <v>104.87338914695616</v>
      </c>
      <c r="P157" s="35">
        <v>156.73712814997387</v>
      </c>
      <c r="Q157" s="35">
        <v>48.132369181319461</v>
      </c>
      <c r="R157" s="35">
        <v>244.15216347295888</v>
      </c>
      <c r="S157" s="35">
        <v>50.989313456093868</v>
      </c>
      <c r="T157" s="35">
        <v>180.24387257053772</v>
      </c>
      <c r="U157" s="35">
        <v>69.618198664491729</v>
      </c>
      <c r="V157" s="35">
        <v>324.46176958226675</v>
      </c>
      <c r="W157" s="35">
        <v>71.193362413228769</v>
      </c>
      <c r="X157" s="35">
        <v>338.45326168438055</v>
      </c>
      <c r="Y157" s="35">
        <v>78.45115508677894</v>
      </c>
      <c r="Z157" s="35">
        <v>352.60978150372608</v>
      </c>
      <c r="AA157" s="35">
        <f t="shared" si="58"/>
        <v>607.65258646498216</v>
      </c>
      <c r="AB157" s="35">
        <f t="shared" si="59"/>
        <v>1800.2162258893857</v>
      </c>
    </row>
    <row r="158" spans="1:28" s="7" customFormat="1" ht="18" customHeight="1" x14ac:dyDescent="0.25">
      <c r="A158" s="36" t="s">
        <v>241</v>
      </c>
      <c r="B158" s="45" t="s">
        <v>242</v>
      </c>
      <c r="C158" s="38" t="s">
        <v>36</v>
      </c>
      <c r="D158" s="35">
        <v>337.73077816473318</v>
      </c>
      <c r="E158" s="35">
        <v>0</v>
      </c>
      <c r="F158" s="35">
        <v>56.881457015465351</v>
      </c>
      <c r="G158" s="35">
        <v>77.172519031506596</v>
      </c>
      <c r="H158" s="35">
        <v>191.44983862232553</v>
      </c>
      <c r="I158" s="35">
        <v>295.38839574835811</v>
      </c>
      <c r="J158" s="35">
        <v>307.02148696087983</v>
      </c>
      <c r="K158" s="35">
        <v>-5.1125594326617829</v>
      </c>
      <c r="L158" s="35">
        <f>IF(L139&gt;0,L139-L155-L156-L157,0)</f>
        <v>0</v>
      </c>
      <c r="M158" s="35">
        <v>156.85905224754413</v>
      </c>
      <c r="N158" s="46">
        <f>IF(N139&gt;0,N139-N155-N156-N157,0)</f>
        <v>386.33609380125063</v>
      </c>
      <c r="O158" s="35">
        <v>115.93398554565937</v>
      </c>
      <c r="P158" s="46">
        <f>IF(P139&gt;0,P139-P155-P156-P157,0)</f>
        <v>278.51374432152602</v>
      </c>
      <c r="Q158" s="35">
        <v>54.493094253912489</v>
      </c>
      <c r="R158" s="46">
        <f>IF(R139&gt;0,R139-R155-R156-R157,0)</f>
        <v>154.05956292655367</v>
      </c>
      <c r="S158" s="35">
        <v>50.989313456092219</v>
      </c>
      <c r="T158" s="46">
        <f>IF(T139&gt;0,T139-T155-T156-T157,0)</f>
        <v>184.6288296536446</v>
      </c>
      <c r="U158" s="35">
        <v>69.618198664491729</v>
      </c>
      <c r="V158" s="46">
        <f>IF(V139&gt;0,V139-V155-V156-V157,0)</f>
        <v>428.43275293341998</v>
      </c>
      <c r="W158" s="35">
        <v>73.972519655973784</v>
      </c>
      <c r="X158" s="46">
        <f>IF(X139&gt;0,X139-X155-X156-X157,0)</f>
        <v>436.8319850199988</v>
      </c>
      <c r="Y158" s="35">
        <v>89.323880546241455</v>
      </c>
      <c r="Z158" s="46">
        <f>IF(Z139&gt;0,Z139-Z155-Z156-Z157,0)</f>
        <v>445.74206089811781</v>
      </c>
      <c r="AA158" s="35">
        <f t="shared" si="58"/>
        <v>1104.5488105204588</v>
      </c>
      <c r="AB158" s="35">
        <f t="shared" si="59"/>
        <v>2813.0163551377168</v>
      </c>
    </row>
    <row r="159" spans="1:28" s="31" customFormat="1" ht="18" customHeight="1" x14ac:dyDescent="0.25">
      <c r="A159" s="32" t="s">
        <v>243</v>
      </c>
      <c r="B159" s="33" t="s">
        <v>128</v>
      </c>
      <c r="C159" s="34" t="s">
        <v>47</v>
      </c>
      <c r="D159" s="34" t="s">
        <v>47</v>
      </c>
      <c r="E159" s="34" t="s">
        <v>47</v>
      </c>
      <c r="F159" s="34" t="s">
        <v>47</v>
      </c>
      <c r="G159" s="34" t="s">
        <v>47</v>
      </c>
      <c r="H159" s="34" t="s">
        <v>47</v>
      </c>
      <c r="I159" s="34" t="s">
        <v>47</v>
      </c>
      <c r="J159" s="34" t="s">
        <v>47</v>
      </c>
      <c r="K159" s="34" t="s">
        <v>47</v>
      </c>
      <c r="L159" s="34" t="s">
        <v>47</v>
      </c>
      <c r="M159" s="34" t="s">
        <v>47</v>
      </c>
      <c r="N159" s="34" t="s">
        <v>47</v>
      </c>
      <c r="O159" s="34" t="s">
        <v>47</v>
      </c>
      <c r="P159" s="34" t="s">
        <v>47</v>
      </c>
      <c r="Q159" s="34" t="s">
        <v>47</v>
      </c>
      <c r="R159" s="34" t="s">
        <v>47</v>
      </c>
      <c r="S159" s="34" t="s">
        <v>47</v>
      </c>
      <c r="T159" s="34" t="s">
        <v>47</v>
      </c>
      <c r="U159" s="34" t="s">
        <v>47</v>
      </c>
      <c r="V159" s="34" t="s">
        <v>47</v>
      </c>
      <c r="W159" s="34" t="s">
        <v>47</v>
      </c>
      <c r="X159" s="34" t="s">
        <v>47</v>
      </c>
      <c r="Y159" s="34" t="s">
        <v>47</v>
      </c>
      <c r="Z159" s="34" t="s">
        <v>47</v>
      </c>
      <c r="AA159" s="34" t="s">
        <v>47</v>
      </c>
      <c r="AB159" s="34" t="s">
        <v>47</v>
      </c>
    </row>
    <row r="160" spans="1:28" s="7" customFormat="1" ht="37.5" customHeight="1" x14ac:dyDescent="0.25">
      <c r="A160" s="36" t="s">
        <v>244</v>
      </c>
      <c r="B160" s="45" t="s">
        <v>245</v>
      </c>
      <c r="C160" s="38" t="s">
        <v>36</v>
      </c>
      <c r="D160" s="35">
        <f t="shared" ref="D160:Z160" si="61">D109+D105+D69</f>
        <v>910.39994230622506</v>
      </c>
      <c r="E160" s="35">
        <f t="shared" si="61"/>
        <v>595.23749601643487</v>
      </c>
      <c r="F160" s="35">
        <f t="shared" si="61"/>
        <v>818.39125450228948</v>
      </c>
      <c r="G160" s="35">
        <f t="shared" si="61"/>
        <v>806.84921218328395</v>
      </c>
      <c r="H160" s="35">
        <f t="shared" si="61"/>
        <v>854.50844152471313</v>
      </c>
      <c r="I160" s="35">
        <f t="shared" si="61"/>
        <v>1326.7501932775326</v>
      </c>
      <c r="J160" s="35">
        <f t="shared" si="61"/>
        <v>722.12359015725167</v>
      </c>
      <c r="K160" s="35">
        <f t="shared" si="61"/>
        <v>870.07360136370164</v>
      </c>
      <c r="L160" s="35">
        <f t="shared" si="61"/>
        <v>392.93794580492158</v>
      </c>
      <c r="M160" s="35">
        <f t="shared" si="61"/>
        <v>738.15576165955167</v>
      </c>
      <c r="N160" s="35">
        <f t="shared" si="61"/>
        <v>1229.5982283944513</v>
      </c>
      <c r="O160" s="35">
        <f t="shared" si="61"/>
        <v>736.757132775635</v>
      </c>
      <c r="P160" s="35">
        <f t="shared" si="61"/>
        <v>1247.019385780083</v>
      </c>
      <c r="Q160" s="35">
        <f t="shared" si="61"/>
        <v>634.10830703794932</v>
      </c>
      <c r="R160" s="35">
        <f t="shared" si="61"/>
        <v>1232.6366915092044</v>
      </c>
      <c r="S160" s="35">
        <f t="shared" si="61"/>
        <v>668.81863370860299</v>
      </c>
      <c r="T160" s="35">
        <f t="shared" si="61"/>
        <v>1217.8287181265323</v>
      </c>
      <c r="U160" s="35">
        <f t="shared" si="61"/>
        <v>736.37189592623952</v>
      </c>
      <c r="V160" s="35">
        <f t="shared" si="61"/>
        <v>1362.4629791044715</v>
      </c>
      <c r="W160" s="35">
        <f t="shared" si="61"/>
        <v>765.60404301601898</v>
      </c>
      <c r="X160" s="35">
        <f t="shared" si="61"/>
        <v>1386.4568196331179</v>
      </c>
      <c r="Y160" s="35">
        <f t="shared" si="61"/>
        <v>816.55858778187712</v>
      </c>
      <c r="Z160" s="35">
        <f t="shared" si="61"/>
        <v>1411.1906563241341</v>
      </c>
      <c r="AA160" s="35">
        <f>H160+J160+K160+M160+O160+Q160+S160+U160+W160+Y160</f>
        <v>7543.0799949515404</v>
      </c>
      <c r="AB160" s="35">
        <f>H160+J160+L160+N160+P160+R160+T160+V160+X160+Z160</f>
        <v>11056.76345635888</v>
      </c>
    </row>
    <row r="161" spans="1:28" s="7" customFormat="1" ht="18" customHeight="1" x14ac:dyDescent="0.25">
      <c r="A161" s="36" t="s">
        <v>246</v>
      </c>
      <c r="B161" s="45" t="s">
        <v>247</v>
      </c>
      <c r="C161" s="38" t="s">
        <v>36</v>
      </c>
      <c r="D161" s="35">
        <v>1559.0340000000001</v>
      </c>
      <c r="E161" s="35">
        <v>2346.6289999999999</v>
      </c>
      <c r="F161" s="35">
        <v>1923.117348</v>
      </c>
      <c r="G161" s="35">
        <v>1706.2772779999998</v>
      </c>
      <c r="H161" s="35">
        <v>1706.2772779999998</v>
      </c>
      <c r="I161" s="35">
        <v>1025.393278</v>
      </c>
      <c r="J161" s="35">
        <v>473.01870000000002</v>
      </c>
      <c r="K161" s="35">
        <v>0.88032963419660948</v>
      </c>
      <c r="L161" s="35">
        <v>0.88032906023848789</v>
      </c>
      <c r="M161" s="35">
        <v>-1.5293474960880055E-5</v>
      </c>
      <c r="N161" s="35">
        <v>173.85634387404636</v>
      </c>
      <c r="O161" s="35">
        <v>-1.5293474960880055E-5</v>
      </c>
      <c r="P161" s="35">
        <v>2.0548481557563716E-5</v>
      </c>
      <c r="Q161" s="35">
        <v>-1.5293474960880055E-5</v>
      </c>
      <c r="R161" s="35">
        <v>2.0548481557563716E-5</v>
      </c>
      <c r="S161" s="35">
        <v>-1.5293474960880055E-5</v>
      </c>
      <c r="T161" s="35">
        <v>2.0548481557563716E-5</v>
      </c>
      <c r="U161" s="35">
        <v>-1.5293474960880055E-5</v>
      </c>
      <c r="V161" s="35">
        <v>2.0548481557563716E-5</v>
      </c>
      <c r="W161" s="35">
        <v>-1.5293474960880055E-5</v>
      </c>
      <c r="X161" s="35">
        <v>2.0548481557563716E-5</v>
      </c>
      <c r="Y161" s="35">
        <v>-1.5293474960880055E-5</v>
      </c>
      <c r="Z161" s="35">
        <v>2.0553752039010128E-5</v>
      </c>
      <c r="AA161" s="35" t="s">
        <v>47</v>
      </c>
      <c r="AB161" s="35" t="s">
        <v>47</v>
      </c>
    </row>
    <row r="162" spans="1:28" s="7" customFormat="1" ht="18" customHeight="1" x14ac:dyDescent="0.25">
      <c r="A162" s="36" t="s">
        <v>248</v>
      </c>
      <c r="B162" s="41" t="s">
        <v>249</v>
      </c>
      <c r="C162" s="38" t="s">
        <v>36</v>
      </c>
      <c r="D162" s="35">
        <v>0</v>
      </c>
      <c r="E162" s="35">
        <v>0</v>
      </c>
      <c r="F162" s="35">
        <v>0</v>
      </c>
      <c r="G162" s="35">
        <v>577.36675099999991</v>
      </c>
      <c r="H162" s="35">
        <v>0</v>
      </c>
      <c r="I162" s="35">
        <v>77.364529828695524</v>
      </c>
      <c r="J162" s="35">
        <v>0</v>
      </c>
      <c r="K162" s="35">
        <v>0</v>
      </c>
      <c r="L162" s="35">
        <v>0</v>
      </c>
      <c r="M162" s="35">
        <v>0</v>
      </c>
      <c r="N162" s="35">
        <v>71.574160477695585</v>
      </c>
      <c r="O162" s="35">
        <v>0</v>
      </c>
      <c r="P162" s="35">
        <v>2.0548481557563716E-5</v>
      </c>
      <c r="Q162" s="35">
        <v>0</v>
      </c>
      <c r="R162" s="35">
        <v>2.0548481557563716E-5</v>
      </c>
      <c r="S162" s="35">
        <v>0</v>
      </c>
      <c r="T162" s="35">
        <v>2.0548481557563716E-5</v>
      </c>
      <c r="U162" s="35">
        <v>0</v>
      </c>
      <c r="V162" s="35">
        <v>2.0548481557563716E-5</v>
      </c>
      <c r="W162" s="35">
        <v>0</v>
      </c>
      <c r="X162" s="35">
        <v>2.0548481557563716E-5</v>
      </c>
      <c r="Y162" s="35">
        <v>0</v>
      </c>
      <c r="Z162" s="35">
        <v>2.0553752039010128E-5</v>
      </c>
      <c r="AA162" s="35" t="s">
        <v>47</v>
      </c>
      <c r="AB162" s="35" t="s">
        <v>47</v>
      </c>
    </row>
    <row r="163" spans="1:28" s="7" customFormat="1" ht="18" customHeight="1" x14ac:dyDescent="0.25">
      <c r="A163" s="36" t="s">
        <v>250</v>
      </c>
      <c r="B163" s="45" t="s">
        <v>251</v>
      </c>
      <c r="C163" s="38" t="s">
        <v>36</v>
      </c>
      <c r="D163" s="35">
        <v>2346.6289999999999</v>
      </c>
      <c r="E163" s="35">
        <v>1923.117348</v>
      </c>
      <c r="F163" s="35">
        <v>1706.2772779999998</v>
      </c>
      <c r="G163" s="35">
        <v>1025.393278</v>
      </c>
      <c r="H163" s="35">
        <v>473.01870000000002</v>
      </c>
      <c r="I163" s="35">
        <v>925.3932779999999</v>
      </c>
      <c r="J163" s="35">
        <v>0.88032963419660948</v>
      </c>
      <c r="K163" s="35">
        <v>-1.5293474960880055E-5</v>
      </c>
      <c r="L163" s="35">
        <v>173.85634387404636</v>
      </c>
      <c r="M163" s="35">
        <v>-1.5293474960880055E-5</v>
      </c>
      <c r="N163" s="35">
        <v>2.0548481557563716E-5</v>
      </c>
      <c r="O163" s="35">
        <v>-1.5293474960880055E-5</v>
      </c>
      <c r="P163" s="35">
        <v>2.0548481557563716E-5</v>
      </c>
      <c r="Q163" s="35">
        <v>-1.5293474960880055E-5</v>
      </c>
      <c r="R163" s="35">
        <v>2.0548481557563716E-5</v>
      </c>
      <c r="S163" s="35">
        <v>-1.5293474960880055E-5</v>
      </c>
      <c r="T163" s="35">
        <v>2.0548481557563716E-5</v>
      </c>
      <c r="U163" s="35">
        <v>-1.5293474960880055E-5</v>
      </c>
      <c r="V163" s="35">
        <v>2.0548481557563716E-5</v>
      </c>
      <c r="W163" s="35">
        <v>-1.5293474960880055E-5</v>
      </c>
      <c r="X163" s="35">
        <v>2.0553752039010128E-5</v>
      </c>
      <c r="Y163" s="35">
        <v>-1.5293474960880055E-5</v>
      </c>
      <c r="Z163" s="35">
        <v>2.0559022520456536E-5</v>
      </c>
      <c r="AA163" s="35" t="s">
        <v>47</v>
      </c>
      <c r="AB163" s="35" t="s">
        <v>47</v>
      </c>
    </row>
    <row r="164" spans="1:28" s="7" customFormat="1" ht="18" customHeight="1" x14ac:dyDescent="0.25">
      <c r="A164" s="36" t="s">
        <v>252</v>
      </c>
      <c r="B164" s="41" t="s">
        <v>253</v>
      </c>
      <c r="C164" s="38" t="s">
        <v>36</v>
      </c>
      <c r="D164" s="35">
        <v>0</v>
      </c>
      <c r="E164" s="35">
        <v>0</v>
      </c>
      <c r="F164" s="35">
        <v>0</v>
      </c>
      <c r="G164" s="35">
        <v>77.364529828695524</v>
      </c>
      <c r="H164" s="35">
        <v>0</v>
      </c>
      <c r="I164" s="35">
        <v>837.84952982869549</v>
      </c>
      <c r="J164" s="35">
        <f>L162</f>
        <v>0</v>
      </c>
      <c r="K164" s="35">
        <v>0</v>
      </c>
      <c r="L164" s="35">
        <v>71.574160477695585</v>
      </c>
      <c r="M164" s="35">
        <v>0</v>
      </c>
      <c r="N164" s="35">
        <v>2.0548481557563716E-5</v>
      </c>
      <c r="O164" s="35">
        <v>0</v>
      </c>
      <c r="P164" s="35">
        <v>2.0548481557563716E-5</v>
      </c>
      <c r="Q164" s="35">
        <v>0</v>
      </c>
      <c r="R164" s="35">
        <v>2.0548481557563716E-5</v>
      </c>
      <c r="S164" s="35">
        <v>0</v>
      </c>
      <c r="T164" s="35">
        <v>2.0548481557563716E-5</v>
      </c>
      <c r="U164" s="35">
        <v>0</v>
      </c>
      <c r="V164" s="35">
        <v>2.0548481557563716E-5</v>
      </c>
      <c r="W164" s="35">
        <v>0</v>
      </c>
      <c r="X164" s="35">
        <v>2.0553752039010128E-5</v>
      </c>
      <c r="Y164" s="35">
        <v>0</v>
      </c>
      <c r="Z164" s="35">
        <v>2.0559022520456536E-5</v>
      </c>
      <c r="AA164" s="35" t="s">
        <v>47</v>
      </c>
      <c r="AB164" s="35" t="s">
        <v>47</v>
      </c>
    </row>
    <row r="165" spans="1:28" s="7" customFormat="1" ht="31.5" customHeight="1" x14ac:dyDescent="0.25">
      <c r="A165" s="36" t="s">
        <v>254</v>
      </c>
      <c r="B165" s="45" t="s">
        <v>255</v>
      </c>
      <c r="C165" s="34" t="s">
        <v>47</v>
      </c>
      <c r="D165" s="35">
        <f t="shared" ref="D165:Z165" si="62">D163/D160</f>
        <v>2.5775803478804264</v>
      </c>
      <c r="E165" s="35">
        <f t="shared" si="62"/>
        <v>3.2308403971024391</v>
      </c>
      <c r="F165" s="35">
        <f t="shared" si="62"/>
        <v>2.0849163143094493</v>
      </c>
      <c r="G165" s="35">
        <f t="shared" si="62"/>
        <v>1.270861100831157</v>
      </c>
      <c r="H165" s="35">
        <f t="shared" si="62"/>
        <v>0.55355649752972036</v>
      </c>
      <c r="I165" s="35">
        <f t="shared" si="62"/>
        <v>0.69748870788852713</v>
      </c>
      <c r="J165" s="35">
        <f t="shared" si="62"/>
        <v>1.2190844423250408E-3</v>
      </c>
      <c r="K165" s="35">
        <f t="shared" si="62"/>
        <v>-1.7577219831644095E-8</v>
      </c>
      <c r="L165" s="35">
        <f t="shared" si="62"/>
        <v>0.44245241705508198</v>
      </c>
      <c r="M165" s="35">
        <f t="shared" si="62"/>
        <v>-2.0718492972941978E-8</v>
      </c>
      <c r="N165" s="35">
        <f t="shared" si="62"/>
        <v>1.671154128482676E-8</v>
      </c>
      <c r="O165" s="35">
        <f t="shared" si="62"/>
        <v>-2.0757824092267573E-8</v>
      </c>
      <c r="P165" s="35">
        <f t="shared" si="62"/>
        <v>1.647807707873719E-8</v>
      </c>
      <c r="Q165" s="35">
        <f t="shared" si="62"/>
        <v>-2.4118080131009527E-8</v>
      </c>
      <c r="R165" s="35">
        <f t="shared" si="62"/>
        <v>1.6670347150225387E-8</v>
      </c>
      <c r="S165" s="35">
        <f t="shared" si="62"/>
        <v>-2.2866400829889639E-8</v>
      </c>
      <c r="T165" s="35">
        <f t="shared" si="62"/>
        <v>1.6873047294511847E-8</v>
      </c>
      <c r="U165" s="35">
        <f t="shared" si="62"/>
        <v>-2.0768683657655455E-8</v>
      </c>
      <c r="V165" s="35">
        <f t="shared" si="62"/>
        <v>1.5081864148022543E-8</v>
      </c>
      <c r="W165" s="35">
        <f t="shared" si="62"/>
        <v>-1.9975697751846987E-8</v>
      </c>
      <c r="X165" s="35">
        <f t="shared" si="62"/>
        <v>1.4824660781321001E-8</v>
      </c>
      <c r="Y165" s="35">
        <f t="shared" si="62"/>
        <v>-1.8729182681702833E-8</v>
      </c>
      <c r="Z165" s="35">
        <f t="shared" si="62"/>
        <v>1.456856479903901E-8</v>
      </c>
      <c r="AA165" s="35" t="s">
        <v>47</v>
      </c>
      <c r="AB165" s="35" t="s">
        <v>47</v>
      </c>
    </row>
    <row r="166" spans="1:28" s="31" customFormat="1" x14ac:dyDescent="0.25">
      <c r="A166" s="30" t="s">
        <v>256</v>
      </c>
      <c r="B166" s="30"/>
      <c r="C166" s="30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</row>
    <row r="167" spans="1:28" s="31" customFormat="1" ht="31.5" customHeight="1" x14ac:dyDescent="0.25">
      <c r="A167" s="32" t="s">
        <v>257</v>
      </c>
      <c r="B167" s="33" t="s">
        <v>258</v>
      </c>
      <c r="C167" s="34" t="s">
        <v>36</v>
      </c>
      <c r="D167" s="35">
        <f>SUM(D168,D172:D178,D181,D184)</f>
        <v>4673.2378229300002</v>
      </c>
      <c r="E167" s="35">
        <f t="shared" ref="E167:Z167" si="63">SUM(E168,E172:E178,E181,E184)</f>
        <v>5335.1947020600001</v>
      </c>
      <c r="F167" s="35">
        <f t="shared" si="63"/>
        <v>7527.9218629094285</v>
      </c>
      <c r="G167" s="35">
        <f t="shared" si="63"/>
        <v>10043.098966226227</v>
      </c>
      <c r="H167" s="35">
        <f t="shared" si="63"/>
        <v>10129.313952302935</v>
      </c>
      <c r="I167" s="35">
        <f t="shared" si="63"/>
        <v>9037.8523833309919</v>
      </c>
      <c r="J167" s="35">
        <f t="shared" si="63"/>
        <v>9581.3975013888321</v>
      </c>
      <c r="K167" s="35">
        <f t="shared" si="63"/>
        <v>8739.5940852439981</v>
      </c>
      <c r="L167" s="35">
        <f t="shared" si="63"/>
        <v>8484.0062980602561</v>
      </c>
      <c r="M167" s="35">
        <f t="shared" si="63"/>
        <v>8784.4532099873522</v>
      </c>
      <c r="N167" s="35">
        <f t="shared" si="63"/>
        <v>8467.4697875583661</v>
      </c>
      <c r="O167" s="35">
        <f t="shared" si="63"/>
        <v>8787.0095867297769</v>
      </c>
      <c r="P167" s="35">
        <f t="shared" si="63"/>
        <v>8768.6610498680693</v>
      </c>
      <c r="Q167" s="35">
        <f t="shared" si="63"/>
        <v>8842.4540871994705</v>
      </c>
      <c r="R167" s="35">
        <f t="shared" si="63"/>
        <v>9046.0244481835052</v>
      </c>
      <c r="S167" s="35">
        <f t="shared" si="63"/>
        <v>8855.6285420994336</v>
      </c>
      <c r="T167" s="35">
        <f t="shared" si="63"/>
        <v>9385.4409328346737</v>
      </c>
      <c r="U167" s="35">
        <f t="shared" si="63"/>
        <v>9141.1716238568442</v>
      </c>
      <c r="V167" s="35">
        <f t="shared" si="63"/>
        <v>9689.0886501360001</v>
      </c>
      <c r="W167" s="35">
        <f t="shared" si="63"/>
        <v>9394.836043369578</v>
      </c>
      <c r="X167" s="35">
        <f t="shared" si="63"/>
        <v>9979.7916109708822</v>
      </c>
      <c r="Y167" s="35">
        <f t="shared" si="63"/>
        <v>9675.4623954676936</v>
      </c>
      <c r="Z167" s="35">
        <f t="shared" si="63"/>
        <v>10279.216872684037</v>
      </c>
      <c r="AA167" s="35">
        <f t="shared" ref="AA167:AA171" si="64">H167+J167+K167+M167+O167+Q167+S167+U167+W167+Y167</f>
        <v>91931.321027645914</v>
      </c>
      <c r="AB167" s="35">
        <f t="shared" ref="AB167:AB171" si="65">H167+J167+L167+N167+P167+R167+T167+V167+X167+Z167</f>
        <v>93810.411103987557</v>
      </c>
    </row>
    <row r="168" spans="1:28" s="7" customFormat="1" ht="15.75" customHeight="1" x14ac:dyDescent="0.25">
      <c r="A168" s="36" t="s">
        <v>259</v>
      </c>
      <c r="B168" s="37" t="s">
        <v>38</v>
      </c>
      <c r="C168" s="38" t="s">
        <v>36</v>
      </c>
      <c r="D168" s="35">
        <f>SUM(D169:D171)</f>
        <v>0</v>
      </c>
      <c r="E168" s="35">
        <f t="shared" ref="E168:Z168" si="66">SUM(E169:E171)</f>
        <v>0</v>
      </c>
      <c r="F168" s="35">
        <f t="shared" si="66"/>
        <v>0</v>
      </c>
      <c r="G168" s="35">
        <f t="shared" si="66"/>
        <v>0</v>
      </c>
      <c r="H168" s="35">
        <f t="shared" si="66"/>
        <v>0</v>
      </c>
      <c r="I168" s="35">
        <f t="shared" si="66"/>
        <v>0</v>
      </c>
      <c r="J168" s="35">
        <f t="shared" si="66"/>
        <v>0</v>
      </c>
      <c r="K168" s="35">
        <f t="shared" si="66"/>
        <v>0</v>
      </c>
      <c r="L168" s="35">
        <f t="shared" si="66"/>
        <v>0</v>
      </c>
      <c r="M168" s="35">
        <f t="shared" si="66"/>
        <v>0</v>
      </c>
      <c r="N168" s="35">
        <f t="shared" si="66"/>
        <v>0</v>
      </c>
      <c r="O168" s="35">
        <f t="shared" si="66"/>
        <v>0</v>
      </c>
      <c r="P168" s="35">
        <f t="shared" si="66"/>
        <v>0</v>
      </c>
      <c r="Q168" s="35">
        <f t="shared" si="66"/>
        <v>0</v>
      </c>
      <c r="R168" s="35">
        <f t="shared" si="66"/>
        <v>0</v>
      </c>
      <c r="S168" s="35">
        <f t="shared" si="66"/>
        <v>0</v>
      </c>
      <c r="T168" s="35">
        <f t="shared" si="66"/>
        <v>0</v>
      </c>
      <c r="U168" s="35">
        <f t="shared" si="66"/>
        <v>0</v>
      </c>
      <c r="V168" s="35">
        <f t="shared" si="66"/>
        <v>0</v>
      </c>
      <c r="W168" s="35">
        <f t="shared" si="66"/>
        <v>0</v>
      </c>
      <c r="X168" s="35">
        <f t="shared" si="66"/>
        <v>0</v>
      </c>
      <c r="Y168" s="35">
        <f t="shared" si="66"/>
        <v>0</v>
      </c>
      <c r="Z168" s="35">
        <f t="shared" si="66"/>
        <v>0</v>
      </c>
      <c r="AA168" s="35">
        <f t="shared" si="64"/>
        <v>0</v>
      </c>
      <c r="AB168" s="35">
        <f t="shared" si="65"/>
        <v>0</v>
      </c>
    </row>
    <row r="169" spans="1:28" s="7" customFormat="1" ht="31.5" customHeight="1" x14ac:dyDescent="0.25">
      <c r="A169" s="36" t="s">
        <v>260</v>
      </c>
      <c r="B169" s="41" t="s">
        <v>40</v>
      </c>
      <c r="C169" s="38" t="s">
        <v>36</v>
      </c>
      <c r="D169" s="35">
        <v>0</v>
      </c>
      <c r="E169" s="35">
        <v>0</v>
      </c>
      <c r="F169" s="35">
        <v>0</v>
      </c>
      <c r="G169" s="35">
        <v>0</v>
      </c>
      <c r="H169" s="35">
        <v>0</v>
      </c>
      <c r="I169" s="35">
        <v>0</v>
      </c>
      <c r="J169" s="35">
        <v>0</v>
      </c>
      <c r="K169" s="35">
        <v>0</v>
      </c>
      <c r="L169" s="35">
        <v>0</v>
      </c>
      <c r="M169" s="35">
        <v>0</v>
      </c>
      <c r="N169" s="35">
        <v>0</v>
      </c>
      <c r="O169" s="35">
        <v>0</v>
      </c>
      <c r="P169" s="35">
        <v>0</v>
      </c>
      <c r="Q169" s="35">
        <v>0</v>
      </c>
      <c r="R169" s="35">
        <v>0</v>
      </c>
      <c r="S169" s="35">
        <v>0</v>
      </c>
      <c r="T169" s="35">
        <v>0</v>
      </c>
      <c r="U169" s="35">
        <v>0</v>
      </c>
      <c r="V169" s="35">
        <v>0</v>
      </c>
      <c r="W169" s="35">
        <v>0</v>
      </c>
      <c r="X169" s="35">
        <v>0</v>
      </c>
      <c r="Y169" s="35">
        <v>0</v>
      </c>
      <c r="Z169" s="35">
        <v>0</v>
      </c>
      <c r="AA169" s="35">
        <f t="shared" si="64"/>
        <v>0</v>
      </c>
      <c r="AB169" s="35">
        <f t="shared" si="65"/>
        <v>0</v>
      </c>
    </row>
    <row r="170" spans="1:28" s="7" customFormat="1" ht="31.5" customHeight="1" x14ac:dyDescent="0.25">
      <c r="A170" s="36" t="s">
        <v>261</v>
      </c>
      <c r="B170" s="41" t="s">
        <v>42</v>
      </c>
      <c r="C170" s="38" t="s">
        <v>36</v>
      </c>
      <c r="D170" s="35">
        <v>0</v>
      </c>
      <c r="E170" s="35">
        <v>0</v>
      </c>
      <c r="F170" s="35">
        <v>0</v>
      </c>
      <c r="G170" s="35">
        <v>0</v>
      </c>
      <c r="H170" s="35">
        <v>0</v>
      </c>
      <c r="I170" s="35">
        <v>0</v>
      </c>
      <c r="J170" s="35">
        <v>0</v>
      </c>
      <c r="K170" s="35">
        <v>0</v>
      </c>
      <c r="L170" s="35">
        <v>0</v>
      </c>
      <c r="M170" s="35">
        <v>0</v>
      </c>
      <c r="N170" s="35">
        <v>0</v>
      </c>
      <c r="O170" s="35">
        <v>0</v>
      </c>
      <c r="P170" s="35">
        <v>0</v>
      </c>
      <c r="Q170" s="35">
        <v>0</v>
      </c>
      <c r="R170" s="35">
        <v>0</v>
      </c>
      <c r="S170" s="35">
        <v>0</v>
      </c>
      <c r="T170" s="35">
        <v>0</v>
      </c>
      <c r="U170" s="35">
        <v>0</v>
      </c>
      <c r="V170" s="35">
        <v>0</v>
      </c>
      <c r="W170" s="35">
        <v>0</v>
      </c>
      <c r="X170" s="35">
        <v>0</v>
      </c>
      <c r="Y170" s="35">
        <v>0</v>
      </c>
      <c r="Z170" s="35">
        <v>0</v>
      </c>
      <c r="AA170" s="35">
        <f t="shared" si="64"/>
        <v>0</v>
      </c>
      <c r="AB170" s="35">
        <f t="shared" si="65"/>
        <v>0</v>
      </c>
    </row>
    <row r="171" spans="1:28" s="7" customFormat="1" ht="31.5" customHeight="1" x14ac:dyDescent="0.25">
      <c r="A171" s="36" t="s">
        <v>262</v>
      </c>
      <c r="B171" s="41" t="s">
        <v>44</v>
      </c>
      <c r="C171" s="38" t="s">
        <v>36</v>
      </c>
      <c r="D171" s="35">
        <v>0</v>
      </c>
      <c r="E171" s="35">
        <v>0</v>
      </c>
      <c r="F171" s="35">
        <v>0</v>
      </c>
      <c r="G171" s="35">
        <v>0</v>
      </c>
      <c r="H171" s="35">
        <v>0</v>
      </c>
      <c r="I171" s="35">
        <v>0</v>
      </c>
      <c r="J171" s="35">
        <v>0</v>
      </c>
      <c r="K171" s="35">
        <v>0</v>
      </c>
      <c r="L171" s="35">
        <v>0</v>
      </c>
      <c r="M171" s="35">
        <v>0</v>
      </c>
      <c r="N171" s="35">
        <v>0</v>
      </c>
      <c r="O171" s="35">
        <v>0</v>
      </c>
      <c r="P171" s="35">
        <v>0</v>
      </c>
      <c r="Q171" s="35">
        <v>0</v>
      </c>
      <c r="R171" s="35">
        <v>0</v>
      </c>
      <c r="S171" s="35">
        <v>0</v>
      </c>
      <c r="T171" s="35">
        <v>0</v>
      </c>
      <c r="U171" s="35">
        <v>0</v>
      </c>
      <c r="V171" s="35">
        <v>0</v>
      </c>
      <c r="W171" s="35">
        <v>0</v>
      </c>
      <c r="X171" s="35">
        <v>0</v>
      </c>
      <c r="Y171" s="35">
        <v>0</v>
      </c>
      <c r="Z171" s="35">
        <v>0</v>
      </c>
      <c r="AA171" s="35">
        <f t="shared" si="64"/>
        <v>0</v>
      </c>
      <c r="AB171" s="35">
        <f t="shared" si="65"/>
        <v>0</v>
      </c>
    </row>
    <row r="172" spans="1:28" s="7" customFormat="1" ht="15.75" customHeight="1" x14ac:dyDescent="0.25">
      <c r="A172" s="36" t="s">
        <v>263</v>
      </c>
      <c r="B172" s="37" t="s">
        <v>46</v>
      </c>
      <c r="C172" s="38" t="s">
        <v>36</v>
      </c>
      <c r="D172" s="35" t="s">
        <v>47</v>
      </c>
      <c r="E172" s="35" t="s">
        <v>47</v>
      </c>
      <c r="F172" s="35" t="s">
        <v>47</v>
      </c>
      <c r="G172" s="35" t="s">
        <v>47</v>
      </c>
      <c r="H172" s="35" t="s">
        <v>47</v>
      </c>
      <c r="I172" s="35" t="s">
        <v>47</v>
      </c>
      <c r="J172" s="35" t="s">
        <v>47</v>
      </c>
      <c r="K172" s="35" t="s">
        <v>47</v>
      </c>
      <c r="L172" s="35" t="s">
        <v>47</v>
      </c>
      <c r="M172" s="35" t="s">
        <v>47</v>
      </c>
      <c r="N172" s="35" t="s">
        <v>47</v>
      </c>
      <c r="O172" s="35" t="s">
        <v>47</v>
      </c>
      <c r="P172" s="35" t="s">
        <v>47</v>
      </c>
      <c r="Q172" s="35" t="s">
        <v>47</v>
      </c>
      <c r="R172" s="35" t="s">
        <v>47</v>
      </c>
      <c r="S172" s="35" t="s">
        <v>47</v>
      </c>
      <c r="T172" s="35" t="s">
        <v>47</v>
      </c>
      <c r="U172" s="35" t="s">
        <v>47</v>
      </c>
      <c r="V172" s="35" t="s">
        <v>47</v>
      </c>
      <c r="W172" s="35" t="s">
        <v>47</v>
      </c>
      <c r="X172" s="35" t="s">
        <v>47</v>
      </c>
      <c r="Y172" s="35" t="s">
        <v>47</v>
      </c>
      <c r="Z172" s="35" t="s">
        <v>47</v>
      </c>
      <c r="AA172" s="35" t="s">
        <v>47</v>
      </c>
      <c r="AB172" s="35" t="s">
        <v>47</v>
      </c>
    </row>
    <row r="173" spans="1:28" s="7" customFormat="1" x14ac:dyDescent="0.25">
      <c r="A173" s="36" t="s">
        <v>264</v>
      </c>
      <c r="B173" s="37" t="s">
        <v>49</v>
      </c>
      <c r="C173" s="38" t="s">
        <v>36</v>
      </c>
      <c r="D173" s="35">
        <v>3956.8758709999997</v>
      </c>
      <c r="E173" s="35">
        <v>5077.8100000000004</v>
      </c>
      <c r="F173" s="35">
        <v>7189.7010774766259</v>
      </c>
      <c r="G173" s="35">
        <v>9271.9295162693597</v>
      </c>
      <c r="H173" s="35">
        <v>9640.4986240899998</v>
      </c>
      <c r="I173" s="35">
        <v>8796.6010020842241</v>
      </c>
      <c r="J173" s="35">
        <v>9223.1786372890001</v>
      </c>
      <c r="K173" s="35">
        <v>8427.8897083861903</v>
      </c>
      <c r="L173" s="35">
        <v>8091.8739673700002</v>
      </c>
      <c r="M173" s="35">
        <v>8513.2585393055015</v>
      </c>
      <c r="N173" s="35">
        <v>8251.4888959535219</v>
      </c>
      <c r="O173" s="35">
        <v>8593.3615537234928</v>
      </c>
      <c r="P173" s="35">
        <v>8506.5669541294083</v>
      </c>
      <c r="Q173" s="35">
        <v>8648.4801891501756</v>
      </c>
      <c r="R173" s="35">
        <v>8843.2487621200598</v>
      </c>
      <c r="S173" s="35">
        <v>8620.6595515406079</v>
      </c>
      <c r="T173" s="35">
        <v>9181.9170239923187</v>
      </c>
      <c r="U173" s="35">
        <v>8879.2793380868261</v>
      </c>
      <c r="V173" s="35">
        <v>9488.572898048611</v>
      </c>
      <c r="W173" s="35">
        <v>9145.6577182294313</v>
      </c>
      <c r="X173" s="35">
        <v>9773.2300849900694</v>
      </c>
      <c r="Y173" s="35">
        <v>9420.0274497763148</v>
      </c>
      <c r="Z173" s="35">
        <v>10066.426987539771</v>
      </c>
      <c r="AA173" s="35">
        <f>H173+J173+K173+M173+O173+Q173+S173+U173+W173+Y173</f>
        <v>89112.291309577544</v>
      </c>
      <c r="AB173" s="35">
        <f>H173+J173+L173+N173+P173+R173+T173+V173+X173+Z173</f>
        <v>91067.002835522755</v>
      </c>
    </row>
    <row r="174" spans="1:28" s="7" customFormat="1" ht="15.75" customHeight="1" x14ac:dyDescent="0.25">
      <c r="A174" s="36" t="s">
        <v>265</v>
      </c>
      <c r="B174" s="37" t="s">
        <v>51</v>
      </c>
      <c r="C174" s="38" t="s">
        <v>36</v>
      </c>
      <c r="D174" s="35" t="s">
        <v>47</v>
      </c>
      <c r="E174" s="35" t="s">
        <v>47</v>
      </c>
      <c r="F174" s="35" t="s">
        <v>47</v>
      </c>
      <c r="G174" s="35" t="s">
        <v>47</v>
      </c>
      <c r="H174" s="35" t="s">
        <v>47</v>
      </c>
      <c r="I174" s="35" t="s">
        <v>47</v>
      </c>
      <c r="J174" s="35" t="s">
        <v>47</v>
      </c>
      <c r="K174" s="35" t="s">
        <v>47</v>
      </c>
      <c r="L174" s="35" t="s">
        <v>47</v>
      </c>
      <c r="M174" s="35" t="s">
        <v>47</v>
      </c>
      <c r="N174" s="35" t="s">
        <v>47</v>
      </c>
      <c r="O174" s="35" t="s">
        <v>47</v>
      </c>
      <c r="P174" s="35" t="s">
        <v>47</v>
      </c>
      <c r="Q174" s="35" t="s">
        <v>47</v>
      </c>
      <c r="R174" s="35" t="s">
        <v>47</v>
      </c>
      <c r="S174" s="35" t="s">
        <v>47</v>
      </c>
      <c r="T174" s="35" t="s">
        <v>47</v>
      </c>
      <c r="U174" s="35" t="s">
        <v>47</v>
      </c>
      <c r="V174" s="35" t="s">
        <v>47</v>
      </c>
      <c r="W174" s="35" t="s">
        <v>47</v>
      </c>
      <c r="X174" s="35" t="s">
        <v>47</v>
      </c>
      <c r="Y174" s="35" t="s">
        <v>47</v>
      </c>
      <c r="Z174" s="35" t="s">
        <v>47</v>
      </c>
      <c r="AA174" s="35" t="s">
        <v>47</v>
      </c>
      <c r="AB174" s="35" t="s">
        <v>47</v>
      </c>
    </row>
    <row r="175" spans="1:28" s="7" customFormat="1" x14ac:dyDescent="0.25">
      <c r="A175" s="36" t="s">
        <v>266</v>
      </c>
      <c r="B175" s="37" t="s">
        <v>53</v>
      </c>
      <c r="C175" s="38" t="s">
        <v>36</v>
      </c>
      <c r="D175" s="35">
        <v>318.69099999999997</v>
      </c>
      <c r="E175" s="35">
        <v>87.955871000000002</v>
      </c>
      <c r="F175" s="35">
        <v>51.790204783500002</v>
      </c>
      <c r="G175" s="35">
        <v>22.126999999999999</v>
      </c>
      <c r="H175" s="35">
        <v>134.78334638000001</v>
      </c>
      <c r="I175" s="35">
        <v>40.776000000000003</v>
      </c>
      <c r="J175" s="35">
        <v>91.189551160000008</v>
      </c>
      <c r="K175" s="35">
        <v>13.454260478200005</v>
      </c>
      <c r="L175" s="35">
        <v>25.438362189999999</v>
      </c>
      <c r="M175" s="35">
        <v>79.707819999999998</v>
      </c>
      <c r="N175" s="35">
        <v>14.638216686</v>
      </c>
      <c r="O175" s="35">
        <v>1.855</v>
      </c>
      <c r="P175" s="35">
        <v>19.767666978000001</v>
      </c>
      <c r="Q175" s="35">
        <v>1.86</v>
      </c>
      <c r="R175" s="35">
        <v>3.2269971599999998</v>
      </c>
      <c r="S175" s="35">
        <v>1.26680942</v>
      </c>
      <c r="T175" s="35">
        <v>3.1285651200000002</v>
      </c>
      <c r="U175" s="35">
        <v>1.1497683999999997</v>
      </c>
      <c r="V175" s="35">
        <v>3.0301330800000001</v>
      </c>
      <c r="W175" s="35">
        <v>1.1842614519999997</v>
      </c>
      <c r="X175" s="35">
        <v>3.1513384032000005</v>
      </c>
      <c r="Y175" s="35">
        <v>1.2197892955599998</v>
      </c>
      <c r="Z175" s="35">
        <v>3.2773919393280004</v>
      </c>
      <c r="AA175" s="35">
        <f t="shared" ref="AA175:AA176" si="67">H175+J175+K175+M175+O175+Q175+S175+U175+W175+Y175</f>
        <v>327.67060658576014</v>
      </c>
      <c r="AB175" s="35">
        <f t="shared" ref="AB175:AB176" si="68">H175+J175+L175+N175+P175+R175+T175+V175+X175+Z175</f>
        <v>301.63156909652804</v>
      </c>
    </row>
    <row r="176" spans="1:28" s="7" customFormat="1" ht="15.75" customHeight="1" x14ac:dyDescent="0.25">
      <c r="A176" s="36" t="s">
        <v>267</v>
      </c>
      <c r="B176" s="37" t="s">
        <v>55</v>
      </c>
      <c r="C176" s="38" t="s">
        <v>36</v>
      </c>
      <c r="D176" s="35">
        <v>0</v>
      </c>
      <c r="E176" s="35">
        <v>0</v>
      </c>
      <c r="F176" s="35">
        <v>0</v>
      </c>
      <c r="G176" s="35">
        <v>0</v>
      </c>
      <c r="H176" s="35">
        <v>0</v>
      </c>
      <c r="I176" s="35">
        <v>0</v>
      </c>
      <c r="J176" s="35">
        <v>0</v>
      </c>
      <c r="K176" s="35">
        <v>0</v>
      </c>
      <c r="L176" s="35">
        <v>0</v>
      </c>
      <c r="M176" s="35">
        <v>0</v>
      </c>
      <c r="N176" s="35">
        <v>0</v>
      </c>
      <c r="O176" s="35">
        <v>0</v>
      </c>
      <c r="P176" s="35">
        <v>0</v>
      </c>
      <c r="Q176" s="35">
        <v>0</v>
      </c>
      <c r="R176" s="35">
        <v>0</v>
      </c>
      <c r="S176" s="35">
        <v>0</v>
      </c>
      <c r="T176" s="35">
        <v>0</v>
      </c>
      <c r="U176" s="35">
        <v>0</v>
      </c>
      <c r="V176" s="35">
        <v>0</v>
      </c>
      <c r="W176" s="35">
        <v>0</v>
      </c>
      <c r="X176" s="35">
        <v>0</v>
      </c>
      <c r="Y176" s="35">
        <v>0</v>
      </c>
      <c r="Z176" s="35">
        <v>0</v>
      </c>
      <c r="AA176" s="35">
        <f t="shared" si="67"/>
        <v>0</v>
      </c>
      <c r="AB176" s="35">
        <f t="shared" si="68"/>
        <v>0</v>
      </c>
    </row>
    <row r="177" spans="1:28" s="7" customFormat="1" ht="15.75" customHeight="1" x14ac:dyDescent="0.25">
      <c r="A177" s="36" t="s">
        <v>268</v>
      </c>
      <c r="B177" s="37" t="s">
        <v>57</v>
      </c>
      <c r="C177" s="38" t="s">
        <v>36</v>
      </c>
      <c r="D177" s="35" t="s">
        <v>47</v>
      </c>
      <c r="E177" s="35" t="s">
        <v>47</v>
      </c>
      <c r="F177" s="35" t="s">
        <v>47</v>
      </c>
      <c r="G177" s="35" t="s">
        <v>47</v>
      </c>
      <c r="H177" s="35" t="s">
        <v>47</v>
      </c>
      <c r="I177" s="35" t="s">
        <v>47</v>
      </c>
      <c r="J177" s="35" t="s">
        <v>47</v>
      </c>
      <c r="K177" s="35" t="s">
        <v>47</v>
      </c>
      <c r="L177" s="35" t="s">
        <v>47</v>
      </c>
      <c r="M177" s="35" t="s">
        <v>47</v>
      </c>
      <c r="N177" s="35" t="s">
        <v>47</v>
      </c>
      <c r="O177" s="35" t="s">
        <v>47</v>
      </c>
      <c r="P177" s="35" t="s">
        <v>47</v>
      </c>
      <c r="Q177" s="35" t="s">
        <v>47</v>
      </c>
      <c r="R177" s="35" t="s">
        <v>47</v>
      </c>
      <c r="S177" s="35" t="s">
        <v>47</v>
      </c>
      <c r="T177" s="35" t="s">
        <v>47</v>
      </c>
      <c r="U177" s="35" t="s">
        <v>47</v>
      </c>
      <c r="V177" s="35" t="s">
        <v>47</v>
      </c>
      <c r="W177" s="35" t="s">
        <v>47</v>
      </c>
      <c r="X177" s="35" t="s">
        <v>47</v>
      </c>
      <c r="Y177" s="35" t="s">
        <v>47</v>
      </c>
      <c r="Z177" s="35" t="s">
        <v>47</v>
      </c>
      <c r="AA177" s="35" t="s">
        <v>47</v>
      </c>
      <c r="AB177" s="35" t="s">
        <v>47</v>
      </c>
    </row>
    <row r="178" spans="1:28" s="7" customFormat="1" ht="31.5" customHeight="1" x14ac:dyDescent="0.25">
      <c r="A178" s="36" t="s">
        <v>269</v>
      </c>
      <c r="B178" s="39" t="s">
        <v>59</v>
      </c>
      <c r="C178" s="38" t="s">
        <v>36</v>
      </c>
      <c r="D178" s="35" t="s">
        <v>47</v>
      </c>
      <c r="E178" s="35" t="s">
        <v>47</v>
      </c>
      <c r="F178" s="35" t="s">
        <v>47</v>
      </c>
      <c r="G178" s="35" t="s">
        <v>47</v>
      </c>
      <c r="H178" s="35" t="s">
        <v>47</v>
      </c>
      <c r="I178" s="35" t="s">
        <v>47</v>
      </c>
      <c r="J178" s="35" t="s">
        <v>47</v>
      </c>
      <c r="K178" s="35" t="s">
        <v>47</v>
      </c>
      <c r="L178" s="35" t="s">
        <v>47</v>
      </c>
      <c r="M178" s="35" t="s">
        <v>47</v>
      </c>
      <c r="N178" s="35" t="s">
        <v>47</v>
      </c>
      <c r="O178" s="35" t="s">
        <v>47</v>
      </c>
      <c r="P178" s="35" t="s">
        <v>47</v>
      </c>
      <c r="Q178" s="35" t="s">
        <v>47</v>
      </c>
      <c r="R178" s="35" t="s">
        <v>47</v>
      </c>
      <c r="S178" s="35" t="s">
        <v>47</v>
      </c>
      <c r="T178" s="35" t="s">
        <v>47</v>
      </c>
      <c r="U178" s="35" t="s">
        <v>47</v>
      </c>
      <c r="V178" s="35" t="s">
        <v>47</v>
      </c>
      <c r="W178" s="35" t="s">
        <v>47</v>
      </c>
      <c r="X178" s="35" t="s">
        <v>47</v>
      </c>
      <c r="Y178" s="35" t="s">
        <v>47</v>
      </c>
      <c r="Z178" s="35" t="s">
        <v>47</v>
      </c>
      <c r="AA178" s="35" t="s">
        <v>47</v>
      </c>
      <c r="AB178" s="35" t="s">
        <v>47</v>
      </c>
    </row>
    <row r="179" spans="1:28" s="7" customFormat="1" ht="15.75" customHeight="1" x14ac:dyDescent="0.25">
      <c r="A179" s="36" t="s">
        <v>270</v>
      </c>
      <c r="B179" s="40" t="s">
        <v>61</v>
      </c>
      <c r="C179" s="38" t="s">
        <v>36</v>
      </c>
      <c r="D179" s="35" t="s">
        <v>47</v>
      </c>
      <c r="E179" s="35" t="s">
        <v>47</v>
      </c>
      <c r="F179" s="35" t="s">
        <v>47</v>
      </c>
      <c r="G179" s="35" t="s">
        <v>47</v>
      </c>
      <c r="H179" s="35" t="s">
        <v>47</v>
      </c>
      <c r="I179" s="35" t="s">
        <v>47</v>
      </c>
      <c r="J179" s="35" t="s">
        <v>47</v>
      </c>
      <c r="K179" s="35" t="s">
        <v>47</v>
      </c>
      <c r="L179" s="35" t="s">
        <v>47</v>
      </c>
      <c r="M179" s="35" t="s">
        <v>47</v>
      </c>
      <c r="N179" s="35" t="s">
        <v>47</v>
      </c>
      <c r="O179" s="35" t="s">
        <v>47</v>
      </c>
      <c r="P179" s="35" t="s">
        <v>47</v>
      </c>
      <c r="Q179" s="35" t="s">
        <v>47</v>
      </c>
      <c r="R179" s="35" t="s">
        <v>47</v>
      </c>
      <c r="S179" s="35" t="s">
        <v>47</v>
      </c>
      <c r="T179" s="35" t="s">
        <v>47</v>
      </c>
      <c r="U179" s="35" t="s">
        <v>47</v>
      </c>
      <c r="V179" s="35" t="s">
        <v>47</v>
      </c>
      <c r="W179" s="35" t="s">
        <v>47</v>
      </c>
      <c r="X179" s="35" t="s">
        <v>47</v>
      </c>
      <c r="Y179" s="35" t="s">
        <v>47</v>
      </c>
      <c r="Z179" s="35" t="s">
        <v>47</v>
      </c>
      <c r="AA179" s="35" t="s">
        <v>47</v>
      </c>
      <c r="AB179" s="35" t="s">
        <v>47</v>
      </c>
    </row>
    <row r="180" spans="1:28" s="7" customFormat="1" ht="15.75" customHeight="1" x14ac:dyDescent="0.25">
      <c r="A180" s="36" t="s">
        <v>271</v>
      </c>
      <c r="B180" s="40" t="s">
        <v>63</v>
      </c>
      <c r="C180" s="38" t="s">
        <v>36</v>
      </c>
      <c r="D180" s="35" t="s">
        <v>47</v>
      </c>
      <c r="E180" s="35" t="s">
        <v>47</v>
      </c>
      <c r="F180" s="35" t="s">
        <v>47</v>
      </c>
      <c r="G180" s="35" t="s">
        <v>47</v>
      </c>
      <c r="H180" s="35" t="s">
        <v>47</v>
      </c>
      <c r="I180" s="35" t="s">
        <v>47</v>
      </c>
      <c r="J180" s="35" t="s">
        <v>47</v>
      </c>
      <c r="K180" s="35" t="s">
        <v>47</v>
      </c>
      <c r="L180" s="35" t="s">
        <v>47</v>
      </c>
      <c r="M180" s="35" t="s">
        <v>47</v>
      </c>
      <c r="N180" s="35" t="s">
        <v>47</v>
      </c>
      <c r="O180" s="35" t="s">
        <v>47</v>
      </c>
      <c r="P180" s="35" t="s">
        <v>47</v>
      </c>
      <c r="Q180" s="35" t="s">
        <v>47</v>
      </c>
      <c r="R180" s="35" t="s">
        <v>47</v>
      </c>
      <c r="S180" s="35" t="s">
        <v>47</v>
      </c>
      <c r="T180" s="35" t="s">
        <v>47</v>
      </c>
      <c r="U180" s="35" t="s">
        <v>47</v>
      </c>
      <c r="V180" s="35" t="s">
        <v>47</v>
      </c>
      <c r="W180" s="35" t="s">
        <v>47</v>
      </c>
      <c r="X180" s="35" t="s">
        <v>47</v>
      </c>
      <c r="Y180" s="35" t="s">
        <v>47</v>
      </c>
      <c r="Z180" s="35" t="s">
        <v>47</v>
      </c>
      <c r="AA180" s="35" t="s">
        <v>47</v>
      </c>
      <c r="AB180" s="35" t="s">
        <v>47</v>
      </c>
    </row>
    <row r="181" spans="1:28" s="7" customFormat="1" ht="31.5" customHeight="1" x14ac:dyDescent="0.25">
      <c r="A181" s="36" t="s">
        <v>272</v>
      </c>
      <c r="B181" s="45" t="s">
        <v>273</v>
      </c>
      <c r="C181" s="38" t="s">
        <v>36</v>
      </c>
      <c r="D181" s="35">
        <f>SUM(D182:D183)</f>
        <v>0</v>
      </c>
      <c r="E181" s="35">
        <f t="shared" ref="E181:Z181" si="69">SUM(E182:E183)</f>
        <v>0</v>
      </c>
      <c r="F181" s="35">
        <f t="shared" si="69"/>
        <v>0</v>
      </c>
      <c r="G181" s="35">
        <f t="shared" si="69"/>
        <v>0</v>
      </c>
      <c r="H181" s="35">
        <f t="shared" si="69"/>
        <v>0</v>
      </c>
      <c r="I181" s="35">
        <f t="shared" si="69"/>
        <v>0</v>
      </c>
      <c r="J181" s="35">
        <f t="shared" si="69"/>
        <v>0</v>
      </c>
      <c r="K181" s="35">
        <f t="shared" si="69"/>
        <v>0</v>
      </c>
      <c r="L181" s="35">
        <f t="shared" si="69"/>
        <v>0</v>
      </c>
      <c r="M181" s="35">
        <f t="shared" si="69"/>
        <v>0</v>
      </c>
      <c r="N181" s="35">
        <f t="shared" si="69"/>
        <v>0</v>
      </c>
      <c r="O181" s="35">
        <f t="shared" si="69"/>
        <v>0</v>
      </c>
      <c r="P181" s="35">
        <f t="shared" si="69"/>
        <v>0</v>
      </c>
      <c r="Q181" s="35">
        <f t="shared" si="69"/>
        <v>0</v>
      </c>
      <c r="R181" s="35">
        <f t="shared" si="69"/>
        <v>0</v>
      </c>
      <c r="S181" s="35">
        <f t="shared" si="69"/>
        <v>0</v>
      </c>
      <c r="T181" s="35">
        <f t="shared" si="69"/>
        <v>0</v>
      </c>
      <c r="U181" s="35">
        <f t="shared" si="69"/>
        <v>0</v>
      </c>
      <c r="V181" s="35">
        <f t="shared" si="69"/>
        <v>0</v>
      </c>
      <c r="W181" s="35">
        <f t="shared" si="69"/>
        <v>0</v>
      </c>
      <c r="X181" s="35">
        <f t="shared" si="69"/>
        <v>0</v>
      </c>
      <c r="Y181" s="35">
        <f t="shared" si="69"/>
        <v>0</v>
      </c>
      <c r="Z181" s="35">
        <f t="shared" si="69"/>
        <v>0</v>
      </c>
      <c r="AA181" s="35">
        <f t="shared" ref="AA181:AA192" si="70">H181+J181+K181+M181+O181+Q181+S181+U181+W181+Y181</f>
        <v>0</v>
      </c>
      <c r="AB181" s="35">
        <f t="shared" ref="AB181:AB192" si="71">H181+J181+L181+N181+P181+R181+T181+V181+X181+Z181</f>
        <v>0</v>
      </c>
    </row>
    <row r="182" spans="1:28" s="7" customFormat="1" ht="15.75" customHeight="1" x14ac:dyDescent="0.25">
      <c r="A182" s="36" t="s">
        <v>274</v>
      </c>
      <c r="B182" s="41" t="s">
        <v>275</v>
      </c>
      <c r="C182" s="38" t="s">
        <v>36</v>
      </c>
      <c r="D182" s="35">
        <v>0</v>
      </c>
      <c r="E182" s="35">
        <v>0</v>
      </c>
      <c r="F182" s="35">
        <v>0</v>
      </c>
      <c r="G182" s="35">
        <v>0</v>
      </c>
      <c r="H182" s="35">
        <v>0</v>
      </c>
      <c r="I182" s="35">
        <v>0</v>
      </c>
      <c r="J182" s="35">
        <v>0</v>
      </c>
      <c r="K182" s="35">
        <v>0</v>
      </c>
      <c r="L182" s="35">
        <v>0</v>
      </c>
      <c r="M182" s="35">
        <v>0</v>
      </c>
      <c r="N182" s="35">
        <v>0</v>
      </c>
      <c r="O182" s="35">
        <v>0</v>
      </c>
      <c r="P182" s="35">
        <v>0</v>
      </c>
      <c r="Q182" s="35">
        <v>0</v>
      </c>
      <c r="R182" s="35">
        <v>0</v>
      </c>
      <c r="S182" s="35">
        <v>0</v>
      </c>
      <c r="T182" s="35">
        <v>0</v>
      </c>
      <c r="U182" s="35">
        <v>0</v>
      </c>
      <c r="V182" s="35">
        <v>0</v>
      </c>
      <c r="W182" s="35">
        <v>0</v>
      </c>
      <c r="X182" s="35">
        <v>0</v>
      </c>
      <c r="Y182" s="35">
        <v>0</v>
      </c>
      <c r="Z182" s="35">
        <v>0</v>
      </c>
      <c r="AA182" s="35">
        <f t="shared" si="70"/>
        <v>0</v>
      </c>
      <c r="AB182" s="35">
        <f t="shared" si="71"/>
        <v>0</v>
      </c>
    </row>
    <row r="183" spans="1:28" s="7" customFormat="1" ht="31.5" customHeight="1" x14ac:dyDescent="0.25">
      <c r="A183" s="36" t="s">
        <v>276</v>
      </c>
      <c r="B183" s="41" t="s">
        <v>277</v>
      </c>
      <c r="C183" s="38" t="s">
        <v>36</v>
      </c>
      <c r="D183" s="35">
        <v>0</v>
      </c>
      <c r="E183" s="35">
        <v>0</v>
      </c>
      <c r="F183" s="35">
        <v>0</v>
      </c>
      <c r="G183" s="35">
        <v>0</v>
      </c>
      <c r="H183" s="35">
        <v>0</v>
      </c>
      <c r="I183" s="35">
        <v>0</v>
      </c>
      <c r="J183" s="35">
        <v>0</v>
      </c>
      <c r="K183" s="35">
        <v>0</v>
      </c>
      <c r="L183" s="35">
        <v>0</v>
      </c>
      <c r="M183" s="35">
        <v>0</v>
      </c>
      <c r="N183" s="35">
        <v>0</v>
      </c>
      <c r="O183" s="35">
        <v>0</v>
      </c>
      <c r="P183" s="35">
        <v>0</v>
      </c>
      <c r="Q183" s="35">
        <v>0</v>
      </c>
      <c r="R183" s="35">
        <v>0</v>
      </c>
      <c r="S183" s="35">
        <v>0</v>
      </c>
      <c r="T183" s="35">
        <v>0</v>
      </c>
      <c r="U183" s="35">
        <v>0</v>
      </c>
      <c r="V183" s="35">
        <v>0</v>
      </c>
      <c r="W183" s="35">
        <v>0</v>
      </c>
      <c r="X183" s="35">
        <v>0</v>
      </c>
      <c r="Y183" s="35">
        <v>0</v>
      </c>
      <c r="Z183" s="35">
        <v>0</v>
      </c>
      <c r="AA183" s="35">
        <f t="shared" si="70"/>
        <v>0</v>
      </c>
      <c r="AB183" s="35">
        <f t="shared" si="71"/>
        <v>0</v>
      </c>
    </row>
    <row r="184" spans="1:28" s="7" customFormat="1" x14ac:dyDescent="0.25">
      <c r="A184" s="36" t="s">
        <v>278</v>
      </c>
      <c r="B184" s="37" t="s">
        <v>65</v>
      </c>
      <c r="C184" s="38" t="s">
        <v>36</v>
      </c>
      <c r="D184" s="35">
        <v>397.67095193000006</v>
      </c>
      <c r="E184" s="35">
        <v>169.42883105999999</v>
      </c>
      <c r="F184" s="35">
        <v>286.43058064930335</v>
      </c>
      <c r="G184" s="35">
        <v>749.04244995686759</v>
      </c>
      <c r="H184" s="35">
        <v>354.03198183293529</v>
      </c>
      <c r="I184" s="35">
        <v>200.47538124676777</v>
      </c>
      <c r="J184" s="35">
        <v>267.02931293983221</v>
      </c>
      <c r="K184" s="35">
        <v>298.2501163796079</v>
      </c>
      <c r="L184" s="35">
        <v>366.69396850025538</v>
      </c>
      <c r="M184" s="35">
        <v>191.48685068185097</v>
      </c>
      <c r="N184" s="35">
        <v>201.34267491884449</v>
      </c>
      <c r="O184" s="35">
        <v>191.79303300628439</v>
      </c>
      <c r="P184" s="35">
        <v>242.32642876066242</v>
      </c>
      <c r="Q184" s="35">
        <v>192.11389804929496</v>
      </c>
      <c r="R184" s="35">
        <v>199.54868890344611</v>
      </c>
      <c r="S184" s="35">
        <v>233.70218113882544</v>
      </c>
      <c r="T184" s="35">
        <v>200.39534372235499</v>
      </c>
      <c r="U184" s="35">
        <v>260.74251737001765</v>
      </c>
      <c r="V184" s="35">
        <v>197.48561900739006</v>
      </c>
      <c r="W184" s="35">
        <v>247.99406368814653</v>
      </c>
      <c r="X184" s="35">
        <v>203.41018757761157</v>
      </c>
      <c r="Y184" s="35">
        <v>254.21515639581878</v>
      </c>
      <c r="Z184" s="35">
        <v>209.51249320493923</v>
      </c>
      <c r="AA184" s="35">
        <f t="shared" si="70"/>
        <v>2491.359111482614</v>
      </c>
      <c r="AB184" s="35">
        <f t="shared" si="71"/>
        <v>2441.7766993682717</v>
      </c>
    </row>
    <row r="185" spans="1:28" s="31" customFormat="1" x14ac:dyDescent="0.25">
      <c r="A185" s="32" t="s">
        <v>279</v>
      </c>
      <c r="B185" s="33" t="s">
        <v>280</v>
      </c>
      <c r="C185" s="34" t="s">
        <v>36</v>
      </c>
      <c r="D185" s="35">
        <f>SUM(D186:D187,D191:D196,D198:D202)</f>
        <v>4480.6975380599997</v>
      </c>
      <c r="E185" s="35">
        <f>SUM(E186:E187,E191:E196,E198:E202)</f>
        <v>3903.6890976900004</v>
      </c>
      <c r="F185" s="35">
        <f t="shared" ref="F185:Z185" si="72">SUM(F186:F187,F191:F196,F198:F202)</f>
        <v>7261.7675120902677</v>
      </c>
      <c r="G185" s="35">
        <f t="shared" si="72"/>
        <v>9178.117887442093</v>
      </c>
      <c r="H185" s="35">
        <f t="shared" si="72"/>
        <v>8645.0567165925677</v>
      </c>
      <c r="I185" s="35">
        <f t="shared" si="72"/>
        <v>8236.4653695939178</v>
      </c>
      <c r="J185" s="35">
        <f t="shared" si="72"/>
        <v>8772.4954157523862</v>
      </c>
      <c r="K185" s="35">
        <f t="shared" si="72"/>
        <v>7797.472213599538</v>
      </c>
      <c r="L185" s="35">
        <f t="shared" si="72"/>
        <v>7842.2422296005625</v>
      </c>
      <c r="M185" s="35">
        <f t="shared" si="72"/>
        <v>7771.9554889123883</v>
      </c>
      <c r="N185" s="35">
        <f t="shared" si="72"/>
        <v>7253.6059599073978</v>
      </c>
      <c r="O185" s="35">
        <f t="shared" si="72"/>
        <v>7897.1561076036878</v>
      </c>
      <c r="P185" s="35">
        <f t="shared" si="72"/>
        <v>7541.3698611896416</v>
      </c>
      <c r="Q185" s="35">
        <f t="shared" si="72"/>
        <v>8083.1854114075213</v>
      </c>
      <c r="R185" s="35">
        <f t="shared" si="72"/>
        <v>7674.8281224921084</v>
      </c>
      <c r="S185" s="35">
        <f t="shared" si="72"/>
        <v>7940.8374340923638</v>
      </c>
      <c r="T185" s="35">
        <f t="shared" si="72"/>
        <v>8017.2835708992388</v>
      </c>
      <c r="U185" s="35">
        <f t="shared" si="72"/>
        <v>8344.7782782938339</v>
      </c>
      <c r="V185" s="35">
        <f t="shared" si="72"/>
        <v>8245.8788357838039</v>
      </c>
      <c r="W185" s="35">
        <f t="shared" si="72"/>
        <v>8544.3628054102883</v>
      </c>
      <c r="X185" s="35">
        <f t="shared" si="72"/>
        <v>8509.2012288318965</v>
      </c>
      <c r="Y185" s="35">
        <f t="shared" si="72"/>
        <v>8763.2952998307555</v>
      </c>
      <c r="Z185" s="35">
        <f t="shared" si="72"/>
        <v>8785.4782376887233</v>
      </c>
      <c r="AA185" s="35">
        <f t="shared" si="70"/>
        <v>82560.595171495326</v>
      </c>
      <c r="AB185" s="35">
        <f t="shared" si="71"/>
        <v>81287.440178738325</v>
      </c>
    </row>
    <row r="186" spans="1:28" s="7" customFormat="1" x14ac:dyDescent="0.25">
      <c r="A186" s="36" t="s">
        <v>281</v>
      </c>
      <c r="B186" s="45" t="s">
        <v>282</v>
      </c>
      <c r="C186" s="38" t="s">
        <v>36</v>
      </c>
      <c r="D186" s="35">
        <v>0</v>
      </c>
      <c r="E186" s="35">
        <v>0</v>
      </c>
      <c r="F186" s="35">
        <v>0</v>
      </c>
      <c r="G186" s="35">
        <v>0</v>
      </c>
      <c r="H186" s="35">
        <v>0</v>
      </c>
      <c r="I186" s="35">
        <v>0</v>
      </c>
      <c r="J186" s="35">
        <v>0</v>
      </c>
      <c r="K186" s="35">
        <v>0</v>
      </c>
      <c r="L186" s="35">
        <v>0</v>
      </c>
      <c r="M186" s="35">
        <v>0</v>
      </c>
      <c r="N186" s="35">
        <v>0</v>
      </c>
      <c r="O186" s="35">
        <v>0</v>
      </c>
      <c r="P186" s="35">
        <v>0</v>
      </c>
      <c r="Q186" s="35">
        <v>0</v>
      </c>
      <c r="R186" s="35">
        <v>0</v>
      </c>
      <c r="S186" s="35">
        <v>0</v>
      </c>
      <c r="T186" s="35">
        <v>0</v>
      </c>
      <c r="U186" s="35">
        <v>0</v>
      </c>
      <c r="V186" s="35">
        <v>0</v>
      </c>
      <c r="W186" s="35">
        <v>0</v>
      </c>
      <c r="X186" s="35">
        <v>0</v>
      </c>
      <c r="Y186" s="35">
        <v>0</v>
      </c>
      <c r="Z186" s="35">
        <v>0</v>
      </c>
      <c r="AA186" s="35">
        <f t="shared" si="70"/>
        <v>0</v>
      </c>
      <c r="AB186" s="35">
        <f t="shared" si="71"/>
        <v>0</v>
      </c>
    </row>
    <row r="187" spans="1:28" s="7" customFormat="1" x14ac:dyDescent="0.25">
      <c r="A187" s="36" t="s">
        <v>283</v>
      </c>
      <c r="B187" s="45" t="s">
        <v>284</v>
      </c>
      <c r="C187" s="38" t="s">
        <v>36</v>
      </c>
      <c r="D187" s="35">
        <f>SUM(D188:D190)</f>
        <v>474.72699999999998</v>
      </c>
      <c r="E187" s="35">
        <f t="shared" ref="E187:Z187" si="73">SUM(E188:E190)</f>
        <v>640.48400000000004</v>
      </c>
      <c r="F187" s="35">
        <f t="shared" si="73"/>
        <v>492.13600000000002</v>
      </c>
      <c r="G187" s="35">
        <f t="shared" si="73"/>
        <v>492.50290617959996</v>
      </c>
      <c r="H187" s="35">
        <f t="shared" si="73"/>
        <v>595.07907074000002</v>
      </c>
      <c r="I187" s="35">
        <f t="shared" si="73"/>
        <v>506.77617244837103</v>
      </c>
      <c r="J187" s="35">
        <f t="shared" si="73"/>
        <v>672.70830718000002</v>
      </c>
      <c r="K187" s="35">
        <f t="shared" si="73"/>
        <v>726.31151795468008</v>
      </c>
      <c r="L187" s="35">
        <f t="shared" si="73"/>
        <v>516.37255030999995</v>
      </c>
      <c r="M187" s="35">
        <f t="shared" si="73"/>
        <v>714.21358507274113</v>
      </c>
      <c r="N187" s="35">
        <f t="shared" si="73"/>
        <v>374.47123912258576</v>
      </c>
      <c r="O187" s="35">
        <f t="shared" si="73"/>
        <v>755.28277320217876</v>
      </c>
      <c r="P187" s="35">
        <f t="shared" si="73"/>
        <v>383.91103465365654</v>
      </c>
      <c r="Q187" s="35">
        <f t="shared" si="73"/>
        <v>797.74891035574922</v>
      </c>
      <c r="R187" s="35">
        <f t="shared" si="73"/>
        <v>389.69829774009031</v>
      </c>
      <c r="S187" s="35">
        <f t="shared" si="73"/>
        <v>797.54507428104966</v>
      </c>
      <c r="T187" s="35">
        <f t="shared" si="73"/>
        <v>387.42789929104055</v>
      </c>
      <c r="U187" s="35">
        <f t="shared" si="73"/>
        <v>821.43802051605178</v>
      </c>
      <c r="V187" s="35">
        <f t="shared" si="73"/>
        <v>384.84691106159045</v>
      </c>
      <c r="W187" s="35">
        <f t="shared" si="73"/>
        <v>846.08116113153346</v>
      </c>
      <c r="X187" s="35">
        <f t="shared" si="73"/>
        <v>396.39231839343813</v>
      </c>
      <c r="Y187" s="35">
        <f t="shared" si="73"/>
        <v>871.4635959654795</v>
      </c>
      <c r="Z187" s="35">
        <f t="shared" si="73"/>
        <v>408.28408794524131</v>
      </c>
      <c r="AA187" s="35">
        <f t="shared" si="70"/>
        <v>7597.8720163994631</v>
      </c>
      <c r="AB187" s="35">
        <f t="shared" si="71"/>
        <v>4509.1917164376437</v>
      </c>
    </row>
    <row r="188" spans="1:28" s="7" customFormat="1" ht="15.75" customHeight="1" x14ac:dyDescent="0.25">
      <c r="A188" s="36" t="s">
        <v>285</v>
      </c>
      <c r="B188" s="41" t="s">
        <v>286</v>
      </c>
      <c r="C188" s="38" t="s">
        <v>36</v>
      </c>
      <c r="D188" s="35">
        <v>0</v>
      </c>
      <c r="E188" s="35">
        <v>0</v>
      </c>
      <c r="F188" s="35">
        <v>0</v>
      </c>
      <c r="G188" s="35">
        <v>0</v>
      </c>
      <c r="H188" s="35">
        <v>0</v>
      </c>
      <c r="I188" s="35">
        <v>0</v>
      </c>
      <c r="J188" s="35">
        <v>0</v>
      </c>
      <c r="K188" s="35">
        <v>0</v>
      </c>
      <c r="L188" s="35">
        <v>0</v>
      </c>
      <c r="M188" s="35">
        <v>0</v>
      </c>
      <c r="N188" s="35">
        <v>0</v>
      </c>
      <c r="O188" s="35">
        <v>0</v>
      </c>
      <c r="P188" s="35">
        <v>0</v>
      </c>
      <c r="Q188" s="35">
        <v>0</v>
      </c>
      <c r="R188" s="35">
        <v>0</v>
      </c>
      <c r="S188" s="35">
        <v>0</v>
      </c>
      <c r="T188" s="35">
        <v>0</v>
      </c>
      <c r="U188" s="35">
        <v>0</v>
      </c>
      <c r="V188" s="35">
        <v>0</v>
      </c>
      <c r="W188" s="35">
        <v>0</v>
      </c>
      <c r="X188" s="35">
        <v>0</v>
      </c>
      <c r="Y188" s="35">
        <v>0</v>
      </c>
      <c r="Z188" s="35">
        <v>0</v>
      </c>
      <c r="AA188" s="35">
        <f t="shared" si="70"/>
        <v>0</v>
      </c>
      <c r="AB188" s="35">
        <f t="shared" si="71"/>
        <v>0</v>
      </c>
    </row>
    <row r="189" spans="1:28" s="7" customFormat="1" ht="15.75" customHeight="1" x14ac:dyDescent="0.25">
      <c r="A189" s="36" t="s">
        <v>287</v>
      </c>
      <c r="B189" s="41" t="s">
        <v>288</v>
      </c>
      <c r="C189" s="38" t="s">
        <v>36</v>
      </c>
      <c r="D189" s="35">
        <v>0</v>
      </c>
      <c r="E189" s="35">
        <v>0</v>
      </c>
      <c r="F189" s="35">
        <v>0</v>
      </c>
      <c r="G189" s="35">
        <v>0</v>
      </c>
      <c r="H189" s="35">
        <v>0</v>
      </c>
      <c r="I189" s="35">
        <v>0</v>
      </c>
      <c r="J189" s="35">
        <v>0</v>
      </c>
      <c r="K189" s="35">
        <v>0</v>
      </c>
      <c r="L189" s="35">
        <v>0</v>
      </c>
      <c r="M189" s="35">
        <v>0</v>
      </c>
      <c r="N189" s="35">
        <v>0</v>
      </c>
      <c r="O189" s="35">
        <v>0</v>
      </c>
      <c r="P189" s="35">
        <v>0</v>
      </c>
      <c r="Q189" s="35">
        <v>0</v>
      </c>
      <c r="R189" s="35">
        <v>0</v>
      </c>
      <c r="S189" s="35">
        <v>0</v>
      </c>
      <c r="T189" s="35">
        <v>0</v>
      </c>
      <c r="U189" s="35">
        <v>0</v>
      </c>
      <c r="V189" s="35">
        <v>0</v>
      </c>
      <c r="W189" s="35">
        <v>0</v>
      </c>
      <c r="X189" s="35">
        <v>0</v>
      </c>
      <c r="Y189" s="35">
        <v>0</v>
      </c>
      <c r="Z189" s="35">
        <v>0</v>
      </c>
      <c r="AA189" s="35">
        <f t="shared" si="70"/>
        <v>0</v>
      </c>
      <c r="AB189" s="35">
        <f t="shared" si="71"/>
        <v>0</v>
      </c>
    </row>
    <row r="190" spans="1:28" s="7" customFormat="1" ht="15.75" customHeight="1" x14ac:dyDescent="0.25">
      <c r="A190" s="36" t="s">
        <v>289</v>
      </c>
      <c r="B190" s="41" t="s">
        <v>290</v>
      </c>
      <c r="C190" s="38" t="s">
        <v>36</v>
      </c>
      <c r="D190" s="35">
        <v>474.72699999999998</v>
      </c>
      <c r="E190" s="35">
        <v>640.48400000000004</v>
      </c>
      <c r="F190" s="35">
        <v>492.13600000000002</v>
      </c>
      <c r="G190" s="35">
        <v>492.50290617959996</v>
      </c>
      <c r="H190" s="35">
        <v>595.07907074000002</v>
      </c>
      <c r="I190" s="35">
        <v>506.77617244837103</v>
      </c>
      <c r="J190" s="35">
        <v>672.70830718000002</v>
      </c>
      <c r="K190" s="35">
        <v>726.31151795468008</v>
      </c>
      <c r="L190" s="35">
        <v>516.37255030999995</v>
      </c>
      <c r="M190" s="35">
        <v>714.21358507274113</v>
      </c>
      <c r="N190" s="35">
        <v>374.47123912258576</v>
      </c>
      <c r="O190" s="35">
        <v>755.28277320217876</v>
      </c>
      <c r="P190" s="35">
        <v>383.91103465365654</v>
      </c>
      <c r="Q190" s="35">
        <v>797.74891035574922</v>
      </c>
      <c r="R190" s="35">
        <v>389.69829774009031</v>
      </c>
      <c r="S190" s="35">
        <v>797.54507428104966</v>
      </c>
      <c r="T190" s="35">
        <v>387.42789929104055</v>
      </c>
      <c r="U190" s="35">
        <v>821.43802051605178</v>
      </c>
      <c r="V190" s="35">
        <v>384.84691106159045</v>
      </c>
      <c r="W190" s="35">
        <v>846.08116113153346</v>
      </c>
      <c r="X190" s="35">
        <v>396.39231839343813</v>
      </c>
      <c r="Y190" s="35">
        <v>871.4635959654795</v>
      </c>
      <c r="Z190" s="35">
        <v>408.28408794524131</v>
      </c>
      <c r="AA190" s="35">
        <f t="shared" si="70"/>
        <v>7597.8720163994631</v>
      </c>
      <c r="AB190" s="35">
        <f t="shared" si="71"/>
        <v>4509.1917164376437</v>
      </c>
    </row>
    <row r="191" spans="1:28" s="7" customFormat="1" ht="31.5" x14ac:dyDescent="0.25">
      <c r="A191" s="36" t="s">
        <v>291</v>
      </c>
      <c r="B191" s="45" t="s">
        <v>292</v>
      </c>
      <c r="C191" s="38" t="s">
        <v>36</v>
      </c>
      <c r="D191" s="35">
        <v>1853.9629600000001</v>
      </c>
      <c r="E191" s="35">
        <v>1229.1581003700001</v>
      </c>
      <c r="F191" s="35">
        <v>1721.8047904913701</v>
      </c>
      <c r="G191" s="35">
        <v>1456.8558357226234</v>
      </c>
      <c r="H191" s="35">
        <v>1394.9235818663294</v>
      </c>
      <c r="I191" s="35">
        <v>775.52326540680133</v>
      </c>
      <c r="J191" s="35">
        <v>1015.1409152090649</v>
      </c>
      <c r="K191" s="35">
        <v>392.4136839165692</v>
      </c>
      <c r="L191" s="35">
        <v>362.77819734711323</v>
      </c>
      <c r="M191" s="35">
        <v>419.89540397516254</v>
      </c>
      <c r="N191" s="35">
        <v>330.33824356828421</v>
      </c>
      <c r="O191" s="35">
        <v>438.90891438467634</v>
      </c>
      <c r="P191" s="35">
        <v>347.34896143836369</v>
      </c>
      <c r="Q191" s="35">
        <v>460.54191327513439</v>
      </c>
      <c r="R191" s="35">
        <v>363.68011362805424</v>
      </c>
      <c r="S191" s="35">
        <v>483.25277510949616</v>
      </c>
      <c r="T191" s="35">
        <v>382.69866263899871</v>
      </c>
      <c r="U191" s="35">
        <v>498.33042278466462</v>
      </c>
      <c r="V191" s="35">
        <v>402.7000386794748</v>
      </c>
      <c r="W191" s="35">
        <v>513.2803354682045</v>
      </c>
      <c r="X191" s="35">
        <v>415.33656183344499</v>
      </c>
      <c r="Y191" s="35">
        <v>528.6787455322509</v>
      </c>
      <c r="Z191" s="35">
        <v>427.7966586884483</v>
      </c>
      <c r="AA191" s="35">
        <f t="shared" si="70"/>
        <v>6145.3666915215526</v>
      </c>
      <c r="AB191" s="35">
        <f t="shared" si="71"/>
        <v>5442.7419348975764</v>
      </c>
    </row>
    <row r="192" spans="1:28" s="7" customFormat="1" ht="31.5" x14ac:dyDescent="0.25">
      <c r="A192" s="36" t="s">
        <v>293</v>
      </c>
      <c r="B192" s="45" t="s">
        <v>294</v>
      </c>
      <c r="C192" s="38" t="s">
        <v>36</v>
      </c>
      <c r="D192" s="35">
        <v>0</v>
      </c>
      <c r="E192" s="35">
        <v>0</v>
      </c>
      <c r="F192" s="35">
        <v>2819.2959999999998</v>
      </c>
      <c r="G192" s="35">
        <v>4165.5694175689978</v>
      </c>
      <c r="H192" s="35">
        <v>3997.0471638500003</v>
      </c>
      <c r="I192" s="35">
        <v>3827.5864123934002</v>
      </c>
      <c r="J192" s="35">
        <v>4497.9480149300007</v>
      </c>
      <c r="K192" s="35">
        <v>3976.7287765819992</v>
      </c>
      <c r="L192" s="35">
        <v>3741.3029835399998</v>
      </c>
      <c r="M192" s="35">
        <v>4031.6748402316653</v>
      </c>
      <c r="N192" s="35">
        <v>3892.9986222710559</v>
      </c>
      <c r="O192" s="35">
        <v>3997.2139110461821</v>
      </c>
      <c r="P192" s="35">
        <v>4017.3706006722014</v>
      </c>
      <c r="Q192" s="35">
        <v>3998.1403372697987</v>
      </c>
      <c r="R192" s="35">
        <v>4110.7612522066329</v>
      </c>
      <c r="S192" s="35">
        <v>3998.1403372697991</v>
      </c>
      <c r="T192" s="35">
        <v>4244.9557605254595</v>
      </c>
      <c r="U192" s="35">
        <v>4071.4395767864125</v>
      </c>
      <c r="V192" s="35">
        <v>4386.6506759769782</v>
      </c>
      <c r="W192" s="35">
        <v>4152.8683683221398</v>
      </c>
      <c r="X192" s="35">
        <v>4519.4677433960851</v>
      </c>
      <c r="Y192" s="35">
        <v>4235.9257356885837</v>
      </c>
      <c r="Z192" s="35">
        <v>4655.0518333333321</v>
      </c>
      <c r="AA192" s="35">
        <f t="shared" si="70"/>
        <v>40957.127061976593</v>
      </c>
      <c r="AB192" s="35">
        <f t="shared" si="71"/>
        <v>42063.554650701743</v>
      </c>
    </row>
    <row r="193" spans="1:28" s="7" customFormat="1" x14ac:dyDescent="0.25">
      <c r="A193" s="36" t="s">
        <v>295</v>
      </c>
      <c r="B193" s="45" t="s">
        <v>296</v>
      </c>
      <c r="C193" s="38" t="s">
        <v>36</v>
      </c>
      <c r="D193" s="35" t="s">
        <v>47</v>
      </c>
      <c r="E193" s="35" t="s">
        <v>47</v>
      </c>
      <c r="F193" s="35" t="s">
        <v>47</v>
      </c>
      <c r="G193" s="35" t="s">
        <v>47</v>
      </c>
      <c r="H193" s="35" t="s">
        <v>47</v>
      </c>
      <c r="I193" s="35" t="s">
        <v>47</v>
      </c>
      <c r="J193" s="35" t="s">
        <v>47</v>
      </c>
      <c r="K193" s="35" t="s">
        <v>47</v>
      </c>
      <c r="L193" s="35" t="s">
        <v>47</v>
      </c>
      <c r="M193" s="35" t="s">
        <v>47</v>
      </c>
      <c r="N193" s="35" t="s">
        <v>47</v>
      </c>
      <c r="O193" s="35" t="s">
        <v>47</v>
      </c>
      <c r="P193" s="35" t="s">
        <v>47</v>
      </c>
      <c r="Q193" s="35" t="s">
        <v>47</v>
      </c>
      <c r="R193" s="35" t="s">
        <v>47</v>
      </c>
      <c r="S193" s="35" t="s">
        <v>47</v>
      </c>
      <c r="T193" s="35" t="s">
        <v>47</v>
      </c>
      <c r="U193" s="35" t="s">
        <v>47</v>
      </c>
      <c r="V193" s="35" t="s">
        <v>47</v>
      </c>
      <c r="W193" s="35" t="s">
        <v>47</v>
      </c>
      <c r="X193" s="35" t="s">
        <v>47</v>
      </c>
      <c r="Y193" s="35" t="s">
        <v>47</v>
      </c>
      <c r="Z193" s="35" t="s">
        <v>47</v>
      </c>
      <c r="AA193" s="35" t="s">
        <v>47</v>
      </c>
      <c r="AB193" s="35" t="s">
        <v>47</v>
      </c>
    </row>
    <row r="194" spans="1:28" s="7" customFormat="1" x14ac:dyDescent="0.25">
      <c r="A194" s="36" t="s">
        <v>297</v>
      </c>
      <c r="B194" s="45" t="s">
        <v>298</v>
      </c>
      <c r="C194" s="38" t="s">
        <v>36</v>
      </c>
      <c r="D194" s="35">
        <v>772.11642900000004</v>
      </c>
      <c r="E194" s="35">
        <v>830.35757599999999</v>
      </c>
      <c r="F194" s="35">
        <v>733.65973112751999</v>
      </c>
      <c r="G194" s="35">
        <v>850.72805999999991</v>
      </c>
      <c r="H194" s="35">
        <v>926.51797200581404</v>
      </c>
      <c r="I194" s="35">
        <v>874.49275380360086</v>
      </c>
      <c r="J194" s="35">
        <v>996.10358633185172</v>
      </c>
      <c r="K194" s="35">
        <v>980.15290068778177</v>
      </c>
      <c r="L194" s="35">
        <v>1098.8721300341588</v>
      </c>
      <c r="M194" s="35">
        <v>1017.832767799192</v>
      </c>
      <c r="N194" s="35">
        <v>1042.2797667360858</v>
      </c>
      <c r="O194" s="35">
        <v>1077.4115869111563</v>
      </c>
      <c r="P194" s="35">
        <v>1079.1248777535477</v>
      </c>
      <c r="Q194" s="35">
        <v>1115.6591259876061</v>
      </c>
      <c r="R194" s="35">
        <v>1120.1496772636892</v>
      </c>
      <c r="S194" s="35">
        <v>1151.7535734271082</v>
      </c>
      <c r="T194" s="35">
        <v>1162.8640887542369</v>
      </c>
      <c r="U194" s="35">
        <v>1197.5665804381501</v>
      </c>
      <c r="V194" s="35">
        <v>1207.2738211044066</v>
      </c>
      <c r="W194" s="35">
        <v>1245.2121077296338</v>
      </c>
      <c r="X194" s="35">
        <v>1235.0411189898077</v>
      </c>
      <c r="Y194" s="35">
        <v>1294.7634561127768</v>
      </c>
      <c r="Z194" s="35">
        <v>1284.4427637494</v>
      </c>
      <c r="AA194" s="35">
        <f t="shared" ref="AA194:AA219" si="74">H194+J194+K194+M194+O194+Q194+S194+U194+W194+Y194</f>
        <v>11002.97365743107</v>
      </c>
      <c r="AB194" s="35">
        <f t="shared" ref="AB194:AB219" si="75">H194+J194+L194+N194+P194+R194+T194+V194+X194+Z194</f>
        <v>11152.669802722998</v>
      </c>
    </row>
    <row r="195" spans="1:28" s="7" customFormat="1" x14ac:dyDescent="0.25">
      <c r="A195" s="36" t="s">
        <v>299</v>
      </c>
      <c r="B195" s="45" t="s">
        <v>300</v>
      </c>
      <c r="C195" s="38" t="s">
        <v>36</v>
      </c>
      <c r="D195" s="35">
        <v>186.90723399999999</v>
      </c>
      <c r="E195" s="35">
        <v>201.007845</v>
      </c>
      <c r="F195" s="35">
        <v>221.89221363119</v>
      </c>
      <c r="G195" s="35">
        <v>224.85526000000002</v>
      </c>
      <c r="H195" s="35">
        <v>240.99809252022604</v>
      </c>
      <c r="I195" s="35">
        <v>245.085658</v>
      </c>
      <c r="J195" s="35">
        <v>260.24993334217527</v>
      </c>
      <c r="K195" s="35">
        <v>320.58050069952537</v>
      </c>
      <c r="L195" s="35">
        <v>302.04597827810829</v>
      </c>
      <c r="M195" s="35">
        <v>329.8094554000491</v>
      </c>
      <c r="N195" s="35">
        <v>306.37992108987646</v>
      </c>
      <c r="O195" s="35">
        <v>335.05611760005115</v>
      </c>
      <c r="P195" s="35">
        <v>333.22614050511123</v>
      </c>
      <c r="Q195" s="35">
        <v>345.7068694240532</v>
      </c>
      <c r="R195" s="35">
        <v>350.39969512812968</v>
      </c>
      <c r="S195" s="35">
        <v>351.67135578501524</v>
      </c>
      <c r="T195" s="35">
        <v>367.8261828100791</v>
      </c>
      <c r="U195" s="35">
        <v>365.35576047662511</v>
      </c>
      <c r="V195" s="35">
        <v>385.75797957413607</v>
      </c>
      <c r="W195" s="35">
        <v>379.58754135589948</v>
      </c>
      <c r="X195" s="35">
        <v>394.63041310434124</v>
      </c>
      <c r="Y195" s="35">
        <v>394.3885934703448</v>
      </c>
      <c r="Z195" s="35">
        <v>410.41562962851486</v>
      </c>
      <c r="AA195" s="35">
        <f t="shared" si="74"/>
        <v>3323.404220073965</v>
      </c>
      <c r="AB195" s="35">
        <f t="shared" si="75"/>
        <v>3351.9299659806984</v>
      </c>
    </row>
    <row r="196" spans="1:28" s="7" customFormat="1" x14ac:dyDescent="0.25">
      <c r="A196" s="36" t="s">
        <v>301</v>
      </c>
      <c r="B196" s="45" t="s">
        <v>302</v>
      </c>
      <c r="C196" s="38" t="s">
        <v>36</v>
      </c>
      <c r="D196" s="35">
        <v>150.456875</v>
      </c>
      <c r="E196" s="35">
        <v>230.46113306399997</v>
      </c>
      <c r="F196" s="35">
        <v>454.46769859304999</v>
      </c>
      <c r="G196" s="35">
        <v>384.5322488180787</v>
      </c>
      <c r="H196" s="35">
        <v>441.91232652155799</v>
      </c>
      <c r="I196" s="35">
        <v>436.2555877299929</v>
      </c>
      <c r="J196" s="35">
        <v>461.535685266575</v>
      </c>
      <c r="K196" s="35">
        <v>335.58346215654836</v>
      </c>
      <c r="L196" s="35">
        <v>480.00122731563056</v>
      </c>
      <c r="M196" s="35">
        <v>437.65296306586583</v>
      </c>
      <c r="N196" s="35">
        <v>427.065623530773</v>
      </c>
      <c r="O196" s="35">
        <v>407.74258764401668</v>
      </c>
      <c r="P196" s="35">
        <v>513.84967833750932</v>
      </c>
      <c r="Q196" s="35">
        <v>407.50277175219225</v>
      </c>
      <c r="R196" s="35">
        <v>504.44504904036847</v>
      </c>
      <c r="S196" s="35">
        <v>268.5079983691196</v>
      </c>
      <c r="T196" s="35">
        <v>516.78363903797572</v>
      </c>
      <c r="U196" s="35">
        <v>482.85645455742684</v>
      </c>
      <c r="V196" s="35">
        <v>591.2298111063543</v>
      </c>
      <c r="W196" s="35">
        <v>481.41772039968379</v>
      </c>
      <c r="X196" s="35">
        <v>630.35147429947187</v>
      </c>
      <c r="Y196" s="35">
        <v>493.67301162406261</v>
      </c>
      <c r="Z196" s="35">
        <v>652.29977435511398</v>
      </c>
      <c r="AA196" s="35">
        <f t="shared" si="74"/>
        <v>4218.3849813570487</v>
      </c>
      <c r="AB196" s="35">
        <f t="shared" si="75"/>
        <v>5219.4742888113306</v>
      </c>
    </row>
    <row r="197" spans="1:28" s="7" customFormat="1" ht="15.75" customHeight="1" x14ac:dyDescent="0.25">
      <c r="A197" s="36" t="s">
        <v>303</v>
      </c>
      <c r="B197" s="41" t="s">
        <v>304</v>
      </c>
      <c r="C197" s="38" t="s">
        <v>36</v>
      </c>
      <c r="D197" s="35">
        <v>3.5700120000000006</v>
      </c>
      <c r="E197" s="35">
        <v>-11.908648999999999</v>
      </c>
      <c r="F197" s="35">
        <v>28.275967088000002</v>
      </c>
      <c r="G197" s="35">
        <v>18.312318196664201</v>
      </c>
      <c r="H197" s="35">
        <v>9.9669395001980021</v>
      </c>
      <c r="I197" s="35">
        <v>145.20647842844309</v>
      </c>
      <c r="J197" s="35">
        <v>40.010428699708449</v>
      </c>
      <c r="K197" s="35">
        <v>39.095481815336349</v>
      </c>
      <c r="L197" s="35">
        <v>61.784545207648492</v>
      </c>
      <c r="M197" s="35">
        <v>60.54266348501573</v>
      </c>
      <c r="N197" s="35">
        <v>10.516617350941283</v>
      </c>
      <c r="O197" s="35">
        <v>27.928664233783973</v>
      </c>
      <c r="P197" s="35">
        <v>37.800074475687026</v>
      </c>
      <c r="Q197" s="35">
        <v>16.720425510564805</v>
      </c>
      <c r="R197" s="35">
        <v>29.522854708221285</v>
      </c>
      <c r="S197" s="35">
        <v>28.868824121643396</v>
      </c>
      <c r="T197" s="35">
        <v>29.156137891660141</v>
      </c>
      <c r="U197" s="35">
        <v>38.183266725842486</v>
      </c>
      <c r="V197" s="35">
        <v>25.902614120774302</v>
      </c>
      <c r="W197" s="35">
        <v>39.665637910897253</v>
      </c>
      <c r="X197" s="35">
        <v>25.46502738154825</v>
      </c>
      <c r="Y197" s="35">
        <v>45.317926301851706</v>
      </c>
      <c r="Z197" s="35">
        <v>26.235881460122275</v>
      </c>
      <c r="AA197" s="35">
        <f t="shared" si="74"/>
        <v>346.30025830484215</v>
      </c>
      <c r="AB197" s="35">
        <f t="shared" si="75"/>
        <v>296.36112079650951</v>
      </c>
    </row>
    <row r="198" spans="1:28" s="7" customFormat="1" x14ac:dyDescent="0.25">
      <c r="A198" s="36" t="s">
        <v>305</v>
      </c>
      <c r="B198" s="45" t="s">
        <v>306</v>
      </c>
      <c r="C198" s="38" t="s">
        <v>36</v>
      </c>
      <c r="D198" s="35">
        <v>223.57486699999998</v>
      </c>
      <c r="E198" s="35">
        <v>185.88749789999997</v>
      </c>
      <c r="F198" s="35">
        <v>213.95072674175003</v>
      </c>
      <c r="G198" s="35">
        <v>261.25976100135364</v>
      </c>
      <c r="H198" s="35">
        <v>343.33509468523414</v>
      </c>
      <c r="I198" s="35">
        <v>252.66619259236137</v>
      </c>
      <c r="J198" s="35">
        <v>329.59400699244219</v>
      </c>
      <c r="K198" s="35">
        <v>307.25331528798768</v>
      </c>
      <c r="L198" s="35">
        <v>398.51037133381425</v>
      </c>
      <c r="M198" s="35">
        <v>316.1663595203392</v>
      </c>
      <c r="N198" s="35">
        <v>335.67256295301172</v>
      </c>
      <c r="O198" s="35">
        <v>329.07283746957825</v>
      </c>
      <c r="P198" s="35">
        <v>330.34783655314368</v>
      </c>
      <c r="Q198" s="35">
        <v>343.0457291405209</v>
      </c>
      <c r="R198" s="35">
        <v>326.98958860619342</v>
      </c>
      <c r="S198" s="35">
        <v>328.34430894973616</v>
      </c>
      <c r="T198" s="35">
        <v>347.98146293800238</v>
      </c>
      <c r="U198" s="35">
        <v>333.78951701937092</v>
      </c>
      <c r="V198" s="35">
        <v>336.20603458272853</v>
      </c>
      <c r="W198" s="35">
        <v>339.28609177769198</v>
      </c>
      <c r="X198" s="35">
        <v>346.29221562021041</v>
      </c>
      <c r="Y198" s="35">
        <v>344.89259803117949</v>
      </c>
      <c r="Z198" s="35">
        <v>356.68098208881673</v>
      </c>
      <c r="AA198" s="35">
        <f t="shared" si="74"/>
        <v>3314.7798588740811</v>
      </c>
      <c r="AB198" s="35">
        <f t="shared" si="75"/>
        <v>3451.6101563535972</v>
      </c>
    </row>
    <row r="199" spans="1:28" s="7" customFormat="1" x14ac:dyDescent="0.25">
      <c r="A199" s="36" t="s">
        <v>307</v>
      </c>
      <c r="B199" s="45" t="s">
        <v>308</v>
      </c>
      <c r="C199" s="38" t="s">
        <v>36</v>
      </c>
      <c r="D199" s="35">
        <v>101.10328700000001</v>
      </c>
      <c r="E199" s="35">
        <v>98.601023740000088</v>
      </c>
      <c r="F199" s="35">
        <v>70.204972376999905</v>
      </c>
      <c r="G199" s="35">
        <v>96.266290200002004</v>
      </c>
      <c r="H199" s="35">
        <v>91.507594639599318</v>
      </c>
      <c r="I199" s="35">
        <v>129.46924599999829</v>
      </c>
      <c r="J199" s="35">
        <v>164.40854275000001</v>
      </c>
      <c r="K199" s="35">
        <v>125.55656252310146</v>
      </c>
      <c r="L199" s="35">
        <v>227.78011879589408</v>
      </c>
      <c r="M199" s="35">
        <v>124.05857712256071</v>
      </c>
      <c r="N199" s="35">
        <v>97.184458012389484</v>
      </c>
      <c r="O199" s="35">
        <v>129.01922264058376</v>
      </c>
      <c r="P199" s="35">
        <v>115.30138632602943</v>
      </c>
      <c r="Q199" s="35">
        <v>134.17825311799115</v>
      </c>
      <c r="R199" s="35">
        <v>115.88721779756668</v>
      </c>
      <c r="S199" s="35">
        <v>139.54371687520714</v>
      </c>
      <c r="T199" s="35">
        <v>121.00100064883939</v>
      </c>
      <c r="U199" s="35">
        <v>142.70906378452619</v>
      </c>
      <c r="V199" s="35">
        <v>123.97254154421482</v>
      </c>
      <c r="W199" s="35">
        <v>145.93771763203108</v>
      </c>
      <c r="X199" s="35">
        <v>128.52695018817857</v>
      </c>
      <c r="Y199" s="35">
        <v>149.23094455648493</v>
      </c>
      <c r="Z199" s="35">
        <v>133.25140038736629</v>
      </c>
      <c r="AA199" s="35">
        <f t="shared" si="74"/>
        <v>1346.1501956420857</v>
      </c>
      <c r="AB199" s="35">
        <f t="shared" si="75"/>
        <v>1318.8212110900781</v>
      </c>
    </row>
    <row r="200" spans="1:28" s="7" customFormat="1" x14ac:dyDescent="0.25">
      <c r="A200" s="36" t="s">
        <v>309</v>
      </c>
      <c r="B200" s="45" t="s">
        <v>310</v>
      </c>
      <c r="C200" s="38" t="s">
        <v>36</v>
      </c>
      <c r="D200" s="35">
        <v>24.861809999999998</v>
      </c>
      <c r="E200" s="35">
        <v>21.459705000000003</v>
      </c>
      <c r="F200" s="35">
        <v>22.546625905640003</v>
      </c>
      <c r="G200" s="35">
        <v>13.260833806479338</v>
      </c>
      <c r="H200" s="35">
        <v>24.426044629269999</v>
      </c>
      <c r="I200" s="35">
        <v>39.031733800000005</v>
      </c>
      <c r="J200" s="35">
        <v>62.281737301125801</v>
      </c>
      <c r="K200" s="35">
        <v>51.450431930781193</v>
      </c>
      <c r="L200" s="35">
        <v>94.685112979989228</v>
      </c>
      <c r="M200" s="35">
        <v>53.508464634695862</v>
      </c>
      <c r="N200" s="35">
        <v>28.613546763026587</v>
      </c>
      <c r="O200" s="35">
        <v>55.648796450977301</v>
      </c>
      <c r="P200" s="35">
        <v>29.49276692323269</v>
      </c>
      <c r="Q200" s="35">
        <v>57.874751953898802</v>
      </c>
      <c r="R200" s="35">
        <v>25.833500451163378</v>
      </c>
      <c r="S200" s="35">
        <v>60.189732509420338</v>
      </c>
      <c r="T200" s="35">
        <v>20.707238993781605</v>
      </c>
      <c r="U200" s="35">
        <v>60.189732509420338</v>
      </c>
      <c r="V200" s="35">
        <v>18.937358434862904</v>
      </c>
      <c r="W200" s="35">
        <v>60.189732509420338</v>
      </c>
      <c r="X200" s="35">
        <v>19.505439277066873</v>
      </c>
      <c r="Y200" s="35">
        <v>60.189732509420338</v>
      </c>
      <c r="Z200" s="35">
        <v>20.090602455378885</v>
      </c>
      <c r="AA200" s="35">
        <f t="shared" si="74"/>
        <v>545.94915693843018</v>
      </c>
      <c r="AB200" s="35">
        <f t="shared" si="75"/>
        <v>344.57334820889798</v>
      </c>
    </row>
    <row r="201" spans="1:28" s="7" customFormat="1" ht="31.5" x14ac:dyDescent="0.25">
      <c r="A201" s="36" t="s">
        <v>311</v>
      </c>
      <c r="B201" s="45" t="s">
        <v>312</v>
      </c>
      <c r="C201" s="38" t="s">
        <v>36</v>
      </c>
      <c r="D201" s="35">
        <v>160.923</v>
      </c>
      <c r="E201" s="35">
        <v>186.315507016</v>
      </c>
      <c r="F201" s="35">
        <v>223.92708146365996</v>
      </c>
      <c r="G201" s="35">
        <v>203.4812127835811</v>
      </c>
      <c r="H201" s="35">
        <v>151.17195122304</v>
      </c>
      <c r="I201" s="35">
        <v>114.000585747984</v>
      </c>
      <c r="J201" s="35">
        <v>42.833121809291995</v>
      </c>
      <c r="K201" s="35">
        <v>0.88003285572216738</v>
      </c>
      <c r="L201" s="35">
        <v>0.87949888823105982</v>
      </c>
      <c r="M201" s="35">
        <v>0</v>
      </c>
      <c r="N201" s="35">
        <v>1.7104310982850448</v>
      </c>
      <c r="O201" s="35">
        <v>0</v>
      </c>
      <c r="P201" s="35">
        <v>0</v>
      </c>
      <c r="Q201" s="35">
        <v>0</v>
      </c>
      <c r="R201" s="35">
        <v>5.2501242118219145E-9</v>
      </c>
      <c r="S201" s="35">
        <v>0</v>
      </c>
      <c r="T201" s="35">
        <v>5.2842832561723784E-9</v>
      </c>
      <c r="U201" s="35">
        <v>0</v>
      </c>
      <c r="V201" s="35">
        <v>5.3072330405826197E-9</v>
      </c>
      <c r="W201" s="35">
        <v>0</v>
      </c>
      <c r="X201" s="35">
        <v>0</v>
      </c>
      <c r="Y201" s="35">
        <v>0</v>
      </c>
      <c r="Z201" s="35">
        <v>0</v>
      </c>
      <c r="AA201" s="35">
        <f t="shared" si="74"/>
        <v>194.88510588805417</v>
      </c>
      <c r="AB201" s="35">
        <f t="shared" si="75"/>
        <v>196.59500303468977</v>
      </c>
    </row>
    <row r="202" spans="1:28" s="7" customFormat="1" x14ac:dyDescent="0.25">
      <c r="A202" s="36" t="s">
        <v>313</v>
      </c>
      <c r="B202" s="45" t="s">
        <v>314</v>
      </c>
      <c r="C202" s="38" t="s">
        <v>36</v>
      </c>
      <c r="D202" s="35">
        <v>532.06407605999993</v>
      </c>
      <c r="E202" s="35">
        <v>279.95670959999978</v>
      </c>
      <c r="F202" s="35">
        <v>287.88167175908706</v>
      </c>
      <c r="G202" s="35">
        <v>1028.8060613613766</v>
      </c>
      <c r="H202" s="35">
        <v>438.13782391149726</v>
      </c>
      <c r="I202" s="35">
        <v>1035.5777616714065</v>
      </c>
      <c r="J202" s="35">
        <v>269.69156463985888</v>
      </c>
      <c r="K202" s="35">
        <v>580.56102900484279</v>
      </c>
      <c r="L202" s="35">
        <v>619.0140607776251</v>
      </c>
      <c r="M202" s="35">
        <v>327.14307209011758</v>
      </c>
      <c r="N202" s="35">
        <v>416.89154476202373</v>
      </c>
      <c r="O202" s="35">
        <v>371.79936025428822</v>
      </c>
      <c r="P202" s="35">
        <v>391.39657802684513</v>
      </c>
      <c r="Q202" s="35">
        <v>422.78674913057574</v>
      </c>
      <c r="R202" s="35">
        <v>366.98373062497006</v>
      </c>
      <c r="S202" s="35">
        <v>361.88856151641266</v>
      </c>
      <c r="T202" s="35">
        <v>465.03763525554166</v>
      </c>
      <c r="U202" s="35">
        <v>371.10314942118509</v>
      </c>
      <c r="V202" s="35">
        <v>408.30366371375044</v>
      </c>
      <c r="W202" s="35">
        <v>380.50202908405004</v>
      </c>
      <c r="X202" s="35">
        <v>423.65699372985029</v>
      </c>
      <c r="Y202" s="35">
        <v>390.0888863401741</v>
      </c>
      <c r="Z202" s="35">
        <v>437.16450505711231</v>
      </c>
      <c r="AA202" s="35">
        <f t="shared" si="74"/>
        <v>3913.7022253930027</v>
      </c>
      <c r="AB202" s="35">
        <f t="shared" si="75"/>
        <v>4236.2781004990748</v>
      </c>
    </row>
    <row r="203" spans="1:28" s="31" customFormat="1" ht="26.25" customHeight="1" x14ac:dyDescent="0.25">
      <c r="A203" s="32" t="s">
        <v>315</v>
      </c>
      <c r="B203" s="33" t="s">
        <v>316</v>
      </c>
      <c r="C203" s="34" t="s">
        <v>36</v>
      </c>
      <c r="D203" s="35">
        <f>SUM(D204:D205,D209)</f>
        <v>15.237400000000001</v>
      </c>
      <c r="E203" s="35">
        <f t="shared" ref="E203:Z203" si="76">SUM(E204:E205,E209)</f>
        <v>2.3140650000000003</v>
      </c>
      <c r="F203" s="35">
        <f t="shared" si="76"/>
        <v>0.64945775570999997</v>
      </c>
      <c r="G203" s="35">
        <f t="shared" si="76"/>
        <v>0</v>
      </c>
      <c r="H203" s="35">
        <f t="shared" si="76"/>
        <v>0.23273800000000003</v>
      </c>
      <c r="I203" s="35">
        <f t="shared" si="76"/>
        <v>0</v>
      </c>
      <c r="J203" s="35">
        <f t="shared" si="76"/>
        <v>1.6067142366995615</v>
      </c>
      <c r="K203" s="35">
        <f t="shared" si="76"/>
        <v>0</v>
      </c>
      <c r="L203" s="35">
        <f t="shared" si="76"/>
        <v>1.9E-2</v>
      </c>
      <c r="M203" s="35">
        <f t="shared" si="76"/>
        <v>0</v>
      </c>
      <c r="N203" s="35">
        <f t="shared" si="76"/>
        <v>0</v>
      </c>
      <c r="O203" s="35">
        <f t="shared" si="76"/>
        <v>0</v>
      </c>
      <c r="P203" s="35">
        <f t="shared" si="76"/>
        <v>0</v>
      </c>
      <c r="Q203" s="35">
        <f t="shared" si="76"/>
        <v>0</v>
      </c>
      <c r="R203" s="35">
        <f t="shared" si="76"/>
        <v>0</v>
      </c>
      <c r="S203" s="35">
        <f t="shared" si="76"/>
        <v>0</v>
      </c>
      <c r="T203" s="35">
        <f t="shared" si="76"/>
        <v>0</v>
      </c>
      <c r="U203" s="35">
        <f t="shared" si="76"/>
        <v>0</v>
      </c>
      <c r="V203" s="35">
        <f t="shared" si="76"/>
        <v>0</v>
      </c>
      <c r="W203" s="35">
        <f t="shared" si="76"/>
        <v>0</v>
      </c>
      <c r="X203" s="35">
        <f t="shared" si="76"/>
        <v>0</v>
      </c>
      <c r="Y203" s="35">
        <f t="shared" si="76"/>
        <v>0</v>
      </c>
      <c r="Z203" s="35">
        <f t="shared" si="76"/>
        <v>0</v>
      </c>
      <c r="AA203" s="35">
        <f t="shared" si="74"/>
        <v>1.8394522366995616</v>
      </c>
      <c r="AB203" s="35">
        <f t="shared" si="75"/>
        <v>1.8584522366995615</v>
      </c>
    </row>
    <row r="204" spans="1:28" s="7" customFormat="1" x14ac:dyDescent="0.25">
      <c r="A204" s="36" t="s">
        <v>317</v>
      </c>
      <c r="B204" s="45" t="s">
        <v>318</v>
      </c>
      <c r="C204" s="38" t="s">
        <v>36</v>
      </c>
      <c r="D204" s="35">
        <v>0</v>
      </c>
      <c r="E204" s="35">
        <v>0</v>
      </c>
      <c r="F204" s="35">
        <v>0</v>
      </c>
      <c r="G204" s="35">
        <v>0</v>
      </c>
      <c r="H204" s="35">
        <v>0</v>
      </c>
      <c r="I204" s="35">
        <v>0</v>
      </c>
      <c r="J204" s="35">
        <v>0</v>
      </c>
      <c r="K204" s="35">
        <v>0</v>
      </c>
      <c r="L204" s="35">
        <v>0</v>
      </c>
      <c r="M204" s="35">
        <v>0</v>
      </c>
      <c r="N204" s="35">
        <v>0</v>
      </c>
      <c r="O204" s="35">
        <v>0</v>
      </c>
      <c r="P204" s="35">
        <v>0</v>
      </c>
      <c r="Q204" s="35">
        <v>0</v>
      </c>
      <c r="R204" s="35">
        <v>0</v>
      </c>
      <c r="S204" s="35">
        <v>0</v>
      </c>
      <c r="T204" s="35">
        <v>0</v>
      </c>
      <c r="U204" s="35">
        <v>0</v>
      </c>
      <c r="V204" s="35">
        <v>0</v>
      </c>
      <c r="W204" s="35">
        <v>0</v>
      </c>
      <c r="X204" s="35">
        <v>0</v>
      </c>
      <c r="Y204" s="35">
        <v>0</v>
      </c>
      <c r="Z204" s="35">
        <v>0</v>
      </c>
      <c r="AA204" s="35">
        <f t="shared" si="74"/>
        <v>0</v>
      </c>
      <c r="AB204" s="35">
        <f t="shared" si="75"/>
        <v>0</v>
      </c>
    </row>
    <row r="205" spans="1:28" s="7" customFormat="1" ht="15.75" customHeight="1" x14ac:dyDescent="0.25">
      <c r="A205" s="36" t="s">
        <v>319</v>
      </c>
      <c r="B205" s="45" t="s">
        <v>320</v>
      </c>
      <c r="C205" s="38" t="s">
        <v>36</v>
      </c>
      <c r="D205" s="35">
        <v>0</v>
      </c>
      <c r="E205" s="35">
        <v>0</v>
      </c>
      <c r="F205" s="35">
        <v>0</v>
      </c>
      <c r="G205" s="35">
        <v>0</v>
      </c>
      <c r="H205" s="35">
        <v>0</v>
      </c>
      <c r="I205" s="35">
        <v>0</v>
      </c>
      <c r="J205" s="35">
        <v>0</v>
      </c>
      <c r="K205" s="35">
        <v>0</v>
      </c>
      <c r="L205" s="35">
        <v>0</v>
      </c>
      <c r="M205" s="35">
        <v>0</v>
      </c>
      <c r="N205" s="35">
        <v>0</v>
      </c>
      <c r="O205" s="35">
        <v>0</v>
      </c>
      <c r="P205" s="35">
        <v>0</v>
      </c>
      <c r="Q205" s="35">
        <v>0</v>
      </c>
      <c r="R205" s="35">
        <v>0</v>
      </c>
      <c r="S205" s="35">
        <v>0</v>
      </c>
      <c r="T205" s="35">
        <v>0</v>
      </c>
      <c r="U205" s="35">
        <v>0</v>
      </c>
      <c r="V205" s="35">
        <v>0</v>
      </c>
      <c r="W205" s="35">
        <v>0</v>
      </c>
      <c r="X205" s="35">
        <v>0</v>
      </c>
      <c r="Y205" s="35">
        <v>0</v>
      </c>
      <c r="Z205" s="35">
        <v>0</v>
      </c>
      <c r="AA205" s="35">
        <f t="shared" si="74"/>
        <v>0</v>
      </c>
      <c r="AB205" s="35">
        <f t="shared" si="75"/>
        <v>0</v>
      </c>
    </row>
    <row r="206" spans="1:28" s="7" customFormat="1" ht="34.5" customHeight="1" x14ac:dyDescent="0.25">
      <c r="A206" s="36" t="s">
        <v>321</v>
      </c>
      <c r="B206" s="41" t="s">
        <v>322</v>
      </c>
      <c r="C206" s="38" t="s">
        <v>36</v>
      </c>
      <c r="D206" s="35">
        <v>0</v>
      </c>
      <c r="E206" s="35">
        <v>0</v>
      </c>
      <c r="F206" s="35">
        <v>0</v>
      </c>
      <c r="G206" s="35">
        <v>0</v>
      </c>
      <c r="H206" s="35">
        <v>0</v>
      </c>
      <c r="I206" s="35">
        <v>0</v>
      </c>
      <c r="J206" s="35">
        <v>0</v>
      </c>
      <c r="K206" s="35">
        <v>0</v>
      </c>
      <c r="L206" s="35">
        <v>0</v>
      </c>
      <c r="M206" s="35">
        <v>0</v>
      </c>
      <c r="N206" s="35">
        <v>0</v>
      </c>
      <c r="O206" s="35">
        <v>0</v>
      </c>
      <c r="P206" s="35">
        <v>0</v>
      </c>
      <c r="Q206" s="35">
        <v>0</v>
      </c>
      <c r="R206" s="35">
        <v>0</v>
      </c>
      <c r="S206" s="35">
        <v>0</v>
      </c>
      <c r="T206" s="35">
        <v>0</v>
      </c>
      <c r="U206" s="35">
        <v>0</v>
      </c>
      <c r="V206" s="35">
        <v>0</v>
      </c>
      <c r="W206" s="35">
        <v>0</v>
      </c>
      <c r="X206" s="35">
        <v>0</v>
      </c>
      <c r="Y206" s="35">
        <v>0</v>
      </c>
      <c r="Z206" s="35">
        <v>0</v>
      </c>
      <c r="AA206" s="35">
        <f t="shared" si="74"/>
        <v>0</v>
      </c>
      <c r="AB206" s="35">
        <f t="shared" si="75"/>
        <v>0</v>
      </c>
    </row>
    <row r="207" spans="1:28" s="7" customFormat="1" ht="15.75" customHeight="1" x14ac:dyDescent="0.25">
      <c r="A207" s="36" t="s">
        <v>323</v>
      </c>
      <c r="B207" s="43" t="s">
        <v>324</v>
      </c>
      <c r="C207" s="38" t="s">
        <v>36</v>
      </c>
      <c r="D207" s="35">
        <v>0</v>
      </c>
      <c r="E207" s="35">
        <v>0</v>
      </c>
      <c r="F207" s="35">
        <v>0</v>
      </c>
      <c r="G207" s="35">
        <v>0</v>
      </c>
      <c r="H207" s="35">
        <v>0</v>
      </c>
      <c r="I207" s="35">
        <v>0</v>
      </c>
      <c r="J207" s="35">
        <v>0</v>
      </c>
      <c r="K207" s="35">
        <v>0</v>
      </c>
      <c r="L207" s="35">
        <v>0</v>
      </c>
      <c r="M207" s="35">
        <v>0</v>
      </c>
      <c r="N207" s="35">
        <v>0</v>
      </c>
      <c r="O207" s="35">
        <v>0</v>
      </c>
      <c r="P207" s="35">
        <v>0</v>
      </c>
      <c r="Q207" s="35">
        <v>0</v>
      </c>
      <c r="R207" s="35">
        <v>0</v>
      </c>
      <c r="S207" s="35">
        <v>0</v>
      </c>
      <c r="T207" s="35">
        <v>0</v>
      </c>
      <c r="U207" s="35">
        <v>0</v>
      </c>
      <c r="V207" s="35">
        <v>0</v>
      </c>
      <c r="W207" s="35">
        <v>0</v>
      </c>
      <c r="X207" s="35">
        <v>0</v>
      </c>
      <c r="Y207" s="35">
        <v>0</v>
      </c>
      <c r="Z207" s="35">
        <v>0</v>
      </c>
      <c r="AA207" s="35">
        <f t="shared" si="74"/>
        <v>0</v>
      </c>
      <c r="AB207" s="35">
        <f t="shared" si="75"/>
        <v>0</v>
      </c>
    </row>
    <row r="208" spans="1:28" s="7" customFormat="1" ht="15.75" customHeight="1" x14ac:dyDescent="0.25">
      <c r="A208" s="36" t="s">
        <v>325</v>
      </c>
      <c r="B208" s="43" t="s">
        <v>326</v>
      </c>
      <c r="C208" s="38" t="s">
        <v>36</v>
      </c>
      <c r="D208" s="35">
        <v>0</v>
      </c>
      <c r="E208" s="35">
        <v>0</v>
      </c>
      <c r="F208" s="35">
        <v>0</v>
      </c>
      <c r="G208" s="35">
        <v>0</v>
      </c>
      <c r="H208" s="35">
        <v>0</v>
      </c>
      <c r="I208" s="35">
        <v>0</v>
      </c>
      <c r="J208" s="35">
        <v>0</v>
      </c>
      <c r="K208" s="35">
        <v>0</v>
      </c>
      <c r="L208" s="35">
        <v>0</v>
      </c>
      <c r="M208" s="35">
        <v>0</v>
      </c>
      <c r="N208" s="35">
        <v>0</v>
      </c>
      <c r="O208" s="35">
        <v>0</v>
      </c>
      <c r="P208" s="35">
        <v>0</v>
      </c>
      <c r="Q208" s="35">
        <v>0</v>
      </c>
      <c r="R208" s="35">
        <v>0</v>
      </c>
      <c r="S208" s="35">
        <v>0</v>
      </c>
      <c r="T208" s="35">
        <v>0</v>
      </c>
      <c r="U208" s="35">
        <v>0</v>
      </c>
      <c r="V208" s="35">
        <v>0</v>
      </c>
      <c r="W208" s="35">
        <v>0</v>
      </c>
      <c r="X208" s="35">
        <v>0</v>
      </c>
      <c r="Y208" s="35">
        <v>0</v>
      </c>
      <c r="Z208" s="35">
        <v>0</v>
      </c>
      <c r="AA208" s="35">
        <f t="shared" si="74"/>
        <v>0</v>
      </c>
      <c r="AB208" s="35">
        <f t="shared" si="75"/>
        <v>0</v>
      </c>
    </row>
    <row r="209" spans="1:28" s="7" customFormat="1" x14ac:dyDescent="0.25">
      <c r="A209" s="36" t="s">
        <v>327</v>
      </c>
      <c r="B209" s="45" t="s">
        <v>328</v>
      </c>
      <c r="C209" s="38" t="s">
        <v>36</v>
      </c>
      <c r="D209" s="35">
        <v>15.237400000000001</v>
      </c>
      <c r="E209" s="35">
        <v>2.3140650000000003</v>
      </c>
      <c r="F209" s="35">
        <v>0.64945775570999997</v>
      </c>
      <c r="G209" s="35">
        <v>0</v>
      </c>
      <c r="H209" s="35">
        <v>0.23273800000000003</v>
      </c>
      <c r="I209" s="35">
        <v>0</v>
      </c>
      <c r="J209" s="35">
        <v>1.6067142366995615</v>
      </c>
      <c r="K209" s="35">
        <v>0</v>
      </c>
      <c r="L209" s="35">
        <v>1.9E-2</v>
      </c>
      <c r="M209" s="35">
        <v>0</v>
      </c>
      <c r="N209" s="35">
        <v>0</v>
      </c>
      <c r="O209" s="35">
        <v>0</v>
      </c>
      <c r="P209" s="35">
        <v>0</v>
      </c>
      <c r="Q209" s="35">
        <v>0</v>
      </c>
      <c r="R209" s="35">
        <v>0</v>
      </c>
      <c r="S209" s="35">
        <v>0</v>
      </c>
      <c r="T209" s="35">
        <v>0</v>
      </c>
      <c r="U209" s="35">
        <v>0</v>
      </c>
      <c r="V209" s="35">
        <v>0</v>
      </c>
      <c r="W209" s="35">
        <v>0</v>
      </c>
      <c r="X209" s="35">
        <v>0</v>
      </c>
      <c r="Y209" s="35">
        <v>0</v>
      </c>
      <c r="Z209" s="35">
        <v>0</v>
      </c>
      <c r="AA209" s="35">
        <f t="shared" si="74"/>
        <v>1.8394522366995616</v>
      </c>
      <c r="AB209" s="35">
        <f t="shared" si="75"/>
        <v>1.8584522366995615</v>
      </c>
    </row>
    <row r="210" spans="1:28" s="31" customFormat="1" x14ac:dyDescent="0.25">
      <c r="A210" s="32" t="s">
        <v>329</v>
      </c>
      <c r="B210" s="33" t="s">
        <v>330</v>
      </c>
      <c r="C210" s="34" t="s">
        <v>36</v>
      </c>
      <c r="D210" s="35">
        <f>SUM(D211,D218:D219)</f>
        <v>836.05982299999994</v>
      </c>
      <c r="E210" s="35">
        <f t="shared" ref="E210:Z210" si="77">SUM(E211,E218:E219)</f>
        <v>400.25860419999998</v>
      </c>
      <c r="F210" s="35">
        <f t="shared" si="77"/>
        <v>268.44587884892002</v>
      </c>
      <c r="G210" s="35">
        <f t="shared" si="77"/>
        <v>179.87452748113304</v>
      </c>
      <c r="H210" s="35">
        <f t="shared" si="77"/>
        <v>189.86324869513598</v>
      </c>
      <c r="I210" s="35">
        <f t="shared" si="77"/>
        <v>665.17711053701714</v>
      </c>
      <c r="J210" s="35">
        <f t="shared" si="77"/>
        <v>542.54324668292895</v>
      </c>
      <c r="K210" s="35">
        <f t="shared" si="77"/>
        <v>930.15984475041569</v>
      </c>
      <c r="L210" s="35">
        <f t="shared" si="77"/>
        <v>833.05782057000022</v>
      </c>
      <c r="M210" s="35">
        <f t="shared" si="77"/>
        <v>541.20465487217598</v>
      </c>
      <c r="N210" s="35">
        <f t="shared" si="77"/>
        <v>783.66029612378907</v>
      </c>
      <c r="O210" s="35">
        <f t="shared" si="77"/>
        <v>574.15320552117601</v>
      </c>
      <c r="P210" s="35">
        <f t="shared" si="77"/>
        <v>764.62643313128842</v>
      </c>
      <c r="Q210" s="35">
        <f t="shared" si="77"/>
        <v>593.37261960017622</v>
      </c>
      <c r="R210" s="35">
        <f t="shared" si="77"/>
        <v>908.59218696775076</v>
      </c>
      <c r="S210" s="35">
        <f t="shared" si="77"/>
        <v>620.78772878857683</v>
      </c>
      <c r="T210" s="35">
        <f t="shared" si="77"/>
        <v>919.50749735389456</v>
      </c>
      <c r="U210" s="35">
        <f t="shared" si="77"/>
        <v>645.54536684061202</v>
      </c>
      <c r="V210" s="35">
        <f t="shared" si="77"/>
        <v>594.63703917573616</v>
      </c>
      <c r="W210" s="35">
        <f t="shared" si="77"/>
        <v>671.29331041472869</v>
      </c>
      <c r="X210" s="35">
        <f t="shared" si="77"/>
        <v>594.63703917573639</v>
      </c>
      <c r="Y210" s="35">
        <f t="shared" si="77"/>
        <v>698.07117173180995</v>
      </c>
      <c r="Z210" s="35">
        <f t="shared" si="77"/>
        <v>594.63703917573616</v>
      </c>
      <c r="AA210" s="35">
        <f t="shared" si="74"/>
        <v>6006.9943978977362</v>
      </c>
      <c r="AB210" s="35">
        <f t="shared" si="75"/>
        <v>6725.7618470519974</v>
      </c>
    </row>
    <row r="211" spans="1:28" s="7" customFormat="1" x14ac:dyDescent="0.25">
      <c r="A211" s="36" t="s">
        <v>331</v>
      </c>
      <c r="B211" s="45" t="s">
        <v>332</v>
      </c>
      <c r="C211" s="38" t="s">
        <v>36</v>
      </c>
      <c r="D211" s="35">
        <f>SUM(D212:D217)</f>
        <v>833.67557279880009</v>
      </c>
      <c r="E211" s="35">
        <f t="shared" ref="E211:Z211" si="78">SUM(E212:E217)</f>
        <v>398.00388758199989</v>
      </c>
      <c r="F211" s="35">
        <f t="shared" si="78"/>
        <v>265.40594379000044</v>
      </c>
      <c r="G211" s="35">
        <f t="shared" si="78"/>
        <v>179.87452748113304</v>
      </c>
      <c r="H211" s="35">
        <f t="shared" si="78"/>
        <v>189.86330568744799</v>
      </c>
      <c r="I211" s="35">
        <f t="shared" si="78"/>
        <v>665.17711053701714</v>
      </c>
      <c r="J211" s="35">
        <f t="shared" si="78"/>
        <v>542.54324771000017</v>
      </c>
      <c r="K211" s="35">
        <f t="shared" si="78"/>
        <v>930.15984475041637</v>
      </c>
      <c r="L211" s="35">
        <f t="shared" si="78"/>
        <v>833.05782057000022</v>
      </c>
      <c r="M211" s="35">
        <f t="shared" si="78"/>
        <v>541.20465487217587</v>
      </c>
      <c r="N211" s="35">
        <f t="shared" si="78"/>
        <v>783.66029612378907</v>
      </c>
      <c r="O211" s="35">
        <f t="shared" si="78"/>
        <v>574.15320552117601</v>
      </c>
      <c r="P211" s="35">
        <f t="shared" si="78"/>
        <v>764.62643313128842</v>
      </c>
      <c r="Q211" s="35">
        <f t="shared" si="78"/>
        <v>593.37261960017599</v>
      </c>
      <c r="R211" s="35">
        <f t="shared" si="78"/>
        <v>908.59218696775076</v>
      </c>
      <c r="S211" s="35">
        <f t="shared" si="78"/>
        <v>620.78772878857592</v>
      </c>
      <c r="T211" s="35">
        <f t="shared" si="78"/>
        <v>919.50749735389456</v>
      </c>
      <c r="U211" s="35">
        <f t="shared" si="78"/>
        <v>645.54536684061111</v>
      </c>
      <c r="V211" s="35">
        <f t="shared" si="78"/>
        <v>594.63703917573616</v>
      </c>
      <c r="W211" s="35">
        <f t="shared" si="78"/>
        <v>671.29331041472801</v>
      </c>
      <c r="X211" s="35">
        <f t="shared" si="78"/>
        <v>594.63703917573639</v>
      </c>
      <c r="Y211" s="35">
        <f t="shared" si="78"/>
        <v>698.07117173181018</v>
      </c>
      <c r="Z211" s="35">
        <f t="shared" si="78"/>
        <v>594.63703917573616</v>
      </c>
      <c r="AA211" s="35">
        <f t="shared" si="74"/>
        <v>6006.9944559171172</v>
      </c>
      <c r="AB211" s="35">
        <f t="shared" si="75"/>
        <v>6725.7619050713802</v>
      </c>
    </row>
    <row r="212" spans="1:28" s="7" customFormat="1" ht="15.75" customHeight="1" x14ac:dyDescent="0.25">
      <c r="A212" s="36" t="s">
        <v>333</v>
      </c>
      <c r="B212" s="41" t="s">
        <v>334</v>
      </c>
      <c r="C212" s="38" t="s">
        <v>36</v>
      </c>
      <c r="D212" s="35">
        <v>572.15640692880004</v>
      </c>
      <c r="E212" s="35">
        <v>362.69113335199989</v>
      </c>
      <c r="F212" s="35">
        <v>219.01265754716502</v>
      </c>
      <c r="G212" s="35">
        <v>121.54227479113307</v>
      </c>
      <c r="H212" s="35">
        <v>132.731824667448</v>
      </c>
      <c r="I212" s="35">
        <v>607.14534466155146</v>
      </c>
      <c r="J212" s="35">
        <v>453.71870023220009</v>
      </c>
      <c r="K212" s="35">
        <v>706.00329187121872</v>
      </c>
      <c r="L212" s="35">
        <v>768.65294909000022</v>
      </c>
      <c r="M212" s="35">
        <v>461.57068418629677</v>
      </c>
      <c r="N212" s="35">
        <v>605.52988511850594</v>
      </c>
      <c r="O212" s="35">
        <v>489.97140590593636</v>
      </c>
      <c r="P212" s="35">
        <v>471.95441432372036</v>
      </c>
      <c r="Q212" s="35">
        <v>573.24484586531139</v>
      </c>
      <c r="R212" s="35">
        <v>757.41277128339846</v>
      </c>
      <c r="S212" s="35">
        <v>614.34912461918316</v>
      </c>
      <c r="T212" s="35">
        <v>893.87474214709368</v>
      </c>
      <c r="U212" s="35">
        <v>641.30669867121844</v>
      </c>
      <c r="V212" s="35">
        <v>427.1444183876697</v>
      </c>
      <c r="W212" s="35">
        <v>667.05464224533534</v>
      </c>
      <c r="X212" s="35">
        <v>385.10594584009976</v>
      </c>
      <c r="Y212" s="35">
        <v>420.43169836144602</v>
      </c>
      <c r="Z212" s="35">
        <v>443.55373852730622</v>
      </c>
      <c r="AA212" s="35">
        <f t="shared" si="74"/>
        <v>5160.3829166255946</v>
      </c>
      <c r="AB212" s="35">
        <f t="shared" si="75"/>
        <v>5339.6793896174431</v>
      </c>
    </row>
    <row r="213" spans="1:28" s="7" customFormat="1" ht="15.75" customHeight="1" x14ac:dyDescent="0.25">
      <c r="A213" s="36" t="s">
        <v>335</v>
      </c>
      <c r="B213" s="41" t="s">
        <v>336</v>
      </c>
      <c r="C213" s="38" t="s">
        <v>36</v>
      </c>
      <c r="D213" s="35">
        <v>218.90988167</v>
      </c>
      <c r="E213" s="35">
        <v>35.260712769999998</v>
      </c>
      <c r="F213" s="35">
        <v>46.393286242835401</v>
      </c>
      <c r="G213" s="35">
        <v>58.327252689999995</v>
      </c>
      <c r="H213" s="35">
        <v>57.131481020000003</v>
      </c>
      <c r="I213" s="35">
        <v>58.031765875465716</v>
      </c>
      <c r="J213" s="35">
        <v>88.56454747780009</v>
      </c>
      <c r="K213" s="35">
        <v>224.15655287919759</v>
      </c>
      <c r="L213" s="35">
        <v>64.403871479999992</v>
      </c>
      <c r="M213" s="35">
        <v>79.633970685879106</v>
      </c>
      <c r="N213" s="35">
        <v>160.18914700528313</v>
      </c>
      <c r="O213" s="35">
        <v>84.181799615239669</v>
      </c>
      <c r="P213" s="35">
        <v>292.67201880756801</v>
      </c>
      <c r="Q213" s="35">
        <v>20.127773734864597</v>
      </c>
      <c r="R213" s="35">
        <v>151.17941568435228</v>
      </c>
      <c r="S213" s="35">
        <v>6.438604169392713</v>
      </c>
      <c r="T213" s="35">
        <v>25.632755206800891</v>
      </c>
      <c r="U213" s="35">
        <v>4.2386681693927111</v>
      </c>
      <c r="V213" s="35">
        <v>167.49262078806652</v>
      </c>
      <c r="W213" s="35">
        <v>4.2386681693927111</v>
      </c>
      <c r="X213" s="35">
        <v>209.5310933356366</v>
      </c>
      <c r="Y213" s="35">
        <v>277.63947337036416</v>
      </c>
      <c r="Z213" s="35">
        <v>151.08330064843</v>
      </c>
      <c r="AA213" s="35">
        <f t="shared" si="74"/>
        <v>846.3515392915233</v>
      </c>
      <c r="AB213" s="35">
        <f t="shared" si="75"/>
        <v>1367.8802514539375</v>
      </c>
    </row>
    <row r="214" spans="1:28" s="7" customFormat="1" ht="31.5" customHeight="1" x14ac:dyDescent="0.25">
      <c r="A214" s="36" t="s">
        <v>337</v>
      </c>
      <c r="B214" s="41" t="s">
        <v>338</v>
      </c>
      <c r="C214" s="38" t="s">
        <v>36</v>
      </c>
      <c r="D214" s="35">
        <v>0</v>
      </c>
      <c r="E214" s="35">
        <v>0</v>
      </c>
      <c r="F214" s="35">
        <v>0</v>
      </c>
      <c r="G214" s="35">
        <v>0</v>
      </c>
      <c r="H214" s="35">
        <v>0</v>
      </c>
      <c r="I214" s="35">
        <v>0</v>
      </c>
      <c r="J214" s="35">
        <v>0</v>
      </c>
      <c r="K214" s="35">
        <v>0</v>
      </c>
      <c r="L214" s="35">
        <v>0</v>
      </c>
      <c r="M214" s="35">
        <v>0</v>
      </c>
      <c r="N214" s="35">
        <v>0</v>
      </c>
      <c r="O214" s="35">
        <v>0</v>
      </c>
      <c r="P214" s="35">
        <v>0</v>
      </c>
      <c r="Q214" s="35">
        <v>0</v>
      </c>
      <c r="R214" s="35">
        <v>0</v>
      </c>
      <c r="S214" s="35">
        <v>0</v>
      </c>
      <c r="T214" s="35">
        <v>0</v>
      </c>
      <c r="U214" s="35">
        <v>0</v>
      </c>
      <c r="V214" s="35">
        <v>0</v>
      </c>
      <c r="W214" s="35">
        <v>0</v>
      </c>
      <c r="X214" s="35">
        <v>0</v>
      </c>
      <c r="Y214" s="35">
        <v>0</v>
      </c>
      <c r="Z214" s="35">
        <v>0</v>
      </c>
      <c r="AA214" s="35">
        <f t="shared" si="74"/>
        <v>0</v>
      </c>
      <c r="AB214" s="35">
        <f t="shared" si="75"/>
        <v>0</v>
      </c>
    </row>
    <row r="215" spans="1:28" s="7" customFormat="1" ht="15.75" customHeight="1" x14ac:dyDescent="0.25">
      <c r="A215" s="36" t="s">
        <v>339</v>
      </c>
      <c r="B215" s="41" t="s">
        <v>340</v>
      </c>
      <c r="C215" s="38" t="s">
        <v>36</v>
      </c>
      <c r="D215" s="35">
        <v>42.609284199999998</v>
      </c>
      <c r="E215" s="35">
        <v>5.2041459999999998E-2</v>
      </c>
      <c r="F215" s="35">
        <v>0</v>
      </c>
      <c r="G215" s="35">
        <v>5.0000000000000001E-3</v>
      </c>
      <c r="H215" s="35">
        <v>0</v>
      </c>
      <c r="I215" s="35">
        <v>0</v>
      </c>
      <c r="J215" s="35">
        <v>0.26</v>
      </c>
      <c r="K215" s="35">
        <v>0</v>
      </c>
      <c r="L215" s="35">
        <v>1E-3</v>
      </c>
      <c r="M215" s="35">
        <v>0</v>
      </c>
      <c r="N215" s="35">
        <v>17.941264</v>
      </c>
      <c r="O215" s="35">
        <v>0</v>
      </c>
      <c r="P215" s="35">
        <v>0</v>
      </c>
      <c r="Q215" s="35">
        <v>0</v>
      </c>
      <c r="R215" s="35">
        <v>0</v>
      </c>
      <c r="S215" s="35">
        <v>0</v>
      </c>
      <c r="T215" s="35">
        <v>0</v>
      </c>
      <c r="U215" s="35">
        <v>0</v>
      </c>
      <c r="V215" s="35">
        <v>0</v>
      </c>
      <c r="W215" s="35">
        <v>0</v>
      </c>
      <c r="X215" s="35">
        <v>0</v>
      </c>
      <c r="Y215" s="35">
        <v>0</v>
      </c>
      <c r="Z215" s="35">
        <v>0</v>
      </c>
      <c r="AA215" s="35">
        <f t="shared" si="74"/>
        <v>0.26</v>
      </c>
      <c r="AB215" s="35">
        <f t="shared" si="75"/>
        <v>18.202264</v>
      </c>
    </row>
    <row r="216" spans="1:28" s="7" customFormat="1" ht="15.75" customHeight="1" x14ac:dyDescent="0.25">
      <c r="A216" s="36" t="s">
        <v>341</v>
      </c>
      <c r="B216" s="41" t="s">
        <v>342</v>
      </c>
      <c r="C216" s="38" t="s">
        <v>36</v>
      </c>
      <c r="D216" s="35">
        <v>0</v>
      </c>
      <c r="E216" s="35">
        <v>0</v>
      </c>
      <c r="F216" s="35">
        <v>0</v>
      </c>
      <c r="G216" s="35">
        <v>0</v>
      </c>
      <c r="H216" s="35">
        <v>0</v>
      </c>
      <c r="I216" s="35">
        <v>0</v>
      </c>
      <c r="J216" s="35">
        <v>0</v>
      </c>
      <c r="K216" s="35">
        <v>0</v>
      </c>
      <c r="L216" s="35">
        <v>0</v>
      </c>
      <c r="M216" s="35">
        <v>0</v>
      </c>
      <c r="N216" s="35">
        <v>0</v>
      </c>
      <c r="O216" s="35">
        <v>0</v>
      </c>
      <c r="P216" s="35">
        <v>0</v>
      </c>
      <c r="Q216" s="35">
        <v>0</v>
      </c>
      <c r="R216" s="35">
        <v>0</v>
      </c>
      <c r="S216" s="35">
        <v>0</v>
      </c>
      <c r="T216" s="35">
        <v>0</v>
      </c>
      <c r="U216" s="35">
        <v>0</v>
      </c>
      <c r="V216" s="35">
        <v>0</v>
      </c>
      <c r="W216" s="35">
        <v>0</v>
      </c>
      <c r="X216" s="35">
        <v>0</v>
      </c>
      <c r="Y216" s="35">
        <v>0</v>
      </c>
      <c r="Z216" s="35">
        <v>0</v>
      </c>
      <c r="AA216" s="35">
        <f t="shared" si="74"/>
        <v>0</v>
      </c>
      <c r="AB216" s="35">
        <f t="shared" si="75"/>
        <v>0</v>
      </c>
    </row>
    <row r="217" spans="1:28" s="7" customFormat="1" ht="15.75" customHeight="1" x14ac:dyDescent="0.25">
      <c r="A217" s="36" t="s">
        <v>343</v>
      </c>
      <c r="B217" s="41" t="s">
        <v>344</v>
      </c>
      <c r="C217" s="38" t="s">
        <v>36</v>
      </c>
      <c r="D217" s="35">
        <v>0</v>
      </c>
      <c r="E217" s="35">
        <v>0</v>
      </c>
      <c r="F217" s="35">
        <v>0</v>
      </c>
      <c r="G217" s="35">
        <v>0</v>
      </c>
      <c r="H217" s="35">
        <v>0</v>
      </c>
      <c r="I217" s="35">
        <v>0</v>
      </c>
      <c r="J217" s="35">
        <v>0</v>
      </c>
      <c r="K217" s="35">
        <v>0</v>
      </c>
      <c r="L217" s="35">
        <v>0</v>
      </c>
      <c r="M217" s="35">
        <v>0</v>
      </c>
      <c r="N217" s="35">
        <v>0</v>
      </c>
      <c r="O217" s="35">
        <v>0</v>
      </c>
      <c r="P217" s="35">
        <v>0</v>
      </c>
      <c r="Q217" s="35">
        <v>0</v>
      </c>
      <c r="R217" s="35">
        <v>0</v>
      </c>
      <c r="S217" s="35">
        <v>0</v>
      </c>
      <c r="T217" s="35">
        <v>0</v>
      </c>
      <c r="U217" s="35">
        <v>0</v>
      </c>
      <c r="V217" s="35">
        <v>0</v>
      </c>
      <c r="W217" s="35">
        <v>0</v>
      </c>
      <c r="X217" s="35">
        <v>0</v>
      </c>
      <c r="Y217" s="35">
        <v>0</v>
      </c>
      <c r="Z217" s="35">
        <v>0</v>
      </c>
      <c r="AA217" s="35">
        <f t="shared" si="74"/>
        <v>0</v>
      </c>
      <c r="AB217" s="35">
        <f t="shared" si="75"/>
        <v>0</v>
      </c>
    </row>
    <row r="218" spans="1:28" s="7" customFormat="1" x14ac:dyDescent="0.25">
      <c r="A218" s="36" t="s">
        <v>345</v>
      </c>
      <c r="B218" s="45" t="s">
        <v>346</v>
      </c>
      <c r="C218" s="38" t="s">
        <v>36</v>
      </c>
      <c r="D218" s="35">
        <v>0</v>
      </c>
      <c r="E218" s="35">
        <v>0</v>
      </c>
      <c r="F218" s="35">
        <v>0</v>
      </c>
      <c r="G218" s="35">
        <v>0</v>
      </c>
      <c r="H218" s="35">
        <v>0</v>
      </c>
      <c r="I218" s="35">
        <v>0</v>
      </c>
      <c r="J218" s="35">
        <v>0</v>
      </c>
      <c r="K218" s="35">
        <v>0</v>
      </c>
      <c r="L218" s="35">
        <v>0</v>
      </c>
      <c r="M218" s="35">
        <v>0</v>
      </c>
      <c r="N218" s="35">
        <v>0</v>
      </c>
      <c r="O218" s="35">
        <v>0</v>
      </c>
      <c r="P218" s="35">
        <v>0</v>
      </c>
      <c r="Q218" s="35">
        <v>0</v>
      </c>
      <c r="R218" s="35">
        <v>0</v>
      </c>
      <c r="S218" s="35">
        <v>0</v>
      </c>
      <c r="T218" s="35">
        <v>0</v>
      </c>
      <c r="U218" s="35">
        <v>0</v>
      </c>
      <c r="V218" s="35">
        <v>0</v>
      </c>
      <c r="W218" s="35">
        <v>0</v>
      </c>
      <c r="X218" s="35">
        <v>0</v>
      </c>
      <c r="Y218" s="35">
        <v>0</v>
      </c>
      <c r="Z218" s="35">
        <v>0</v>
      </c>
      <c r="AA218" s="35">
        <f t="shared" si="74"/>
        <v>0</v>
      </c>
      <c r="AB218" s="35">
        <f t="shared" si="75"/>
        <v>0</v>
      </c>
    </row>
    <row r="219" spans="1:28" s="7" customFormat="1" x14ac:dyDescent="0.25">
      <c r="A219" s="36" t="s">
        <v>347</v>
      </c>
      <c r="B219" s="45" t="s">
        <v>348</v>
      </c>
      <c r="C219" s="38" t="s">
        <v>36</v>
      </c>
      <c r="D219" s="35">
        <v>2.3842502011998477</v>
      </c>
      <c r="E219" s="35">
        <v>2.2547166180000886</v>
      </c>
      <c r="F219" s="35">
        <v>3.0399350589195819</v>
      </c>
      <c r="G219" s="35">
        <v>0</v>
      </c>
      <c r="H219" s="35">
        <v>-5.6992312011061586E-5</v>
      </c>
      <c r="I219" s="35">
        <v>0</v>
      </c>
      <c r="J219" s="35">
        <v>-1.0270712209603516E-6</v>
      </c>
      <c r="K219" s="35">
        <v>-6.8212102632969618E-13</v>
      </c>
      <c r="L219" s="35">
        <v>0</v>
      </c>
      <c r="M219" s="35">
        <v>1.1368683772161603E-13</v>
      </c>
      <c r="N219" s="35">
        <v>0</v>
      </c>
      <c r="O219" s="35">
        <v>0</v>
      </c>
      <c r="P219" s="35">
        <v>0</v>
      </c>
      <c r="Q219" s="35">
        <v>2.2737367544323206E-13</v>
      </c>
      <c r="R219" s="35">
        <v>0</v>
      </c>
      <c r="S219" s="35">
        <v>9.0949470177292824E-13</v>
      </c>
      <c r="T219" s="35">
        <v>0</v>
      </c>
      <c r="U219" s="35">
        <v>9.0949470177292824E-13</v>
      </c>
      <c r="V219" s="35">
        <v>0</v>
      </c>
      <c r="W219" s="35">
        <v>6.8212102632969618E-13</v>
      </c>
      <c r="X219" s="35">
        <v>0</v>
      </c>
      <c r="Y219" s="35">
        <v>-2.2737367544323206E-13</v>
      </c>
      <c r="Z219" s="35">
        <v>0</v>
      </c>
      <c r="AA219" s="35">
        <f t="shared" si="74"/>
        <v>-5.8019381299345696E-5</v>
      </c>
      <c r="AB219" s="35">
        <f t="shared" si="75"/>
        <v>-5.8019383232021937E-5</v>
      </c>
    </row>
    <row r="220" spans="1:28" s="7" customFormat="1" x14ac:dyDescent="0.25">
      <c r="A220" s="36" t="s">
        <v>349</v>
      </c>
      <c r="B220" s="45" t="s">
        <v>128</v>
      </c>
      <c r="C220" s="34" t="s">
        <v>47</v>
      </c>
      <c r="D220" s="34" t="s">
        <v>47</v>
      </c>
      <c r="E220" s="34" t="s">
        <v>47</v>
      </c>
      <c r="F220" s="34" t="s">
        <v>47</v>
      </c>
      <c r="G220" s="34" t="s">
        <v>47</v>
      </c>
      <c r="H220" s="34" t="s">
        <v>47</v>
      </c>
      <c r="I220" s="34" t="s">
        <v>47</v>
      </c>
      <c r="J220" s="34" t="s">
        <v>47</v>
      </c>
      <c r="K220" s="34" t="s">
        <v>47</v>
      </c>
      <c r="L220" s="34" t="s">
        <v>47</v>
      </c>
      <c r="M220" s="34" t="s">
        <v>47</v>
      </c>
      <c r="N220" s="34" t="s">
        <v>47</v>
      </c>
      <c r="O220" s="34" t="s">
        <v>47</v>
      </c>
      <c r="P220" s="34" t="s">
        <v>47</v>
      </c>
      <c r="Q220" s="34" t="s">
        <v>47</v>
      </c>
      <c r="R220" s="34" t="s">
        <v>47</v>
      </c>
      <c r="S220" s="34" t="s">
        <v>47</v>
      </c>
      <c r="T220" s="34" t="s">
        <v>47</v>
      </c>
      <c r="U220" s="34" t="s">
        <v>47</v>
      </c>
      <c r="V220" s="34" t="s">
        <v>47</v>
      </c>
      <c r="W220" s="34" t="s">
        <v>47</v>
      </c>
      <c r="X220" s="34" t="s">
        <v>47</v>
      </c>
      <c r="Y220" s="34" t="s">
        <v>47</v>
      </c>
      <c r="Z220" s="34" t="s">
        <v>47</v>
      </c>
      <c r="AA220" s="34" t="s">
        <v>47</v>
      </c>
      <c r="AB220" s="34" t="s">
        <v>47</v>
      </c>
    </row>
    <row r="221" spans="1:28" s="7" customFormat="1" ht="31.5" customHeight="1" x14ac:dyDescent="0.25">
      <c r="A221" s="36" t="s">
        <v>350</v>
      </c>
      <c r="B221" s="45" t="s">
        <v>351</v>
      </c>
      <c r="C221" s="38" t="s">
        <v>36</v>
      </c>
      <c r="D221" s="35">
        <v>0</v>
      </c>
      <c r="E221" s="35">
        <v>0</v>
      </c>
      <c r="F221" s="35">
        <v>0</v>
      </c>
      <c r="G221" s="35">
        <v>0</v>
      </c>
      <c r="H221" s="35">
        <v>0</v>
      </c>
      <c r="I221" s="35">
        <v>0</v>
      </c>
      <c r="J221" s="35">
        <v>0</v>
      </c>
      <c r="K221" s="35">
        <v>0</v>
      </c>
      <c r="L221" s="35">
        <v>8.9669194199999982</v>
      </c>
      <c r="M221" s="35">
        <v>0</v>
      </c>
      <c r="N221" s="35">
        <v>0</v>
      </c>
      <c r="O221" s="35">
        <v>0</v>
      </c>
      <c r="P221" s="35">
        <v>0</v>
      </c>
      <c r="Q221" s="35">
        <v>0</v>
      </c>
      <c r="R221" s="35">
        <v>0</v>
      </c>
      <c r="S221" s="35">
        <v>0</v>
      </c>
      <c r="T221" s="35">
        <v>0</v>
      </c>
      <c r="U221" s="35">
        <v>0</v>
      </c>
      <c r="V221" s="35">
        <v>0</v>
      </c>
      <c r="W221" s="35">
        <v>0</v>
      </c>
      <c r="X221" s="35">
        <v>0</v>
      </c>
      <c r="Y221" s="35">
        <v>0</v>
      </c>
      <c r="Z221" s="35">
        <v>0</v>
      </c>
      <c r="AA221" s="35">
        <f t="shared" ref="AA221:AA250" si="79">H221+J221+K221+M221+O221+Q221+S221+U221+W221+Y221</f>
        <v>0</v>
      </c>
      <c r="AB221" s="35">
        <f t="shared" ref="AB221:AB250" si="80">H221+J221+L221+N221+P221+R221+T221+V221+X221+Z221</f>
        <v>8.9669194199999982</v>
      </c>
    </row>
    <row r="222" spans="1:28" s="31" customFormat="1" x14ac:dyDescent="0.25">
      <c r="A222" s="32" t="s">
        <v>352</v>
      </c>
      <c r="B222" s="33" t="s">
        <v>353</v>
      </c>
      <c r="C222" s="34" t="s">
        <v>36</v>
      </c>
      <c r="D222" s="35">
        <f>SUM(D223:D224,D228:D229,D232:D234)</f>
        <v>2444.599561</v>
      </c>
      <c r="E222" s="35">
        <f t="shared" ref="E222:Z222" si="81">SUM(E223:E224,E228:E229,E232:E234)</f>
        <v>290.06658299999998</v>
      </c>
      <c r="F222" s="35">
        <f t="shared" si="81"/>
        <v>1866.2238429631102</v>
      </c>
      <c r="G222" s="35">
        <f t="shared" si="81"/>
        <v>769.11119999999994</v>
      </c>
      <c r="H222" s="35">
        <f t="shared" si="81"/>
        <v>1607.5807325689739</v>
      </c>
      <c r="I222" s="35">
        <f t="shared" si="81"/>
        <v>1305.5989999999999</v>
      </c>
      <c r="J222" s="35">
        <f t="shared" si="81"/>
        <v>2992.804801330868</v>
      </c>
      <c r="K222" s="35">
        <f t="shared" si="81"/>
        <v>6.6974688310671775</v>
      </c>
      <c r="L222" s="35">
        <f t="shared" si="81"/>
        <v>1324.5452369097175</v>
      </c>
      <c r="M222" s="35">
        <f t="shared" si="81"/>
        <v>9.5438790381576624</v>
      </c>
      <c r="N222" s="35">
        <f t="shared" si="81"/>
        <v>4.1419441313501748</v>
      </c>
      <c r="O222" s="35">
        <f t="shared" si="81"/>
        <v>13.478879038157661</v>
      </c>
      <c r="P222" s="35">
        <f t="shared" si="81"/>
        <v>4.2470047537470395</v>
      </c>
      <c r="Q222" s="35">
        <f t="shared" si="81"/>
        <v>18.073879038157664</v>
      </c>
      <c r="R222" s="35">
        <f t="shared" si="81"/>
        <v>4.3562678010397775</v>
      </c>
      <c r="S222" s="35">
        <f t="shared" si="81"/>
        <v>18.565879038157661</v>
      </c>
      <c r="T222" s="35">
        <f t="shared" si="81"/>
        <v>4.4699013702242265</v>
      </c>
      <c r="U222" s="35">
        <f t="shared" si="81"/>
        <v>4.9758283422709066</v>
      </c>
      <c r="V222" s="35">
        <f t="shared" si="81"/>
        <v>4.5880802821760529</v>
      </c>
      <c r="W222" s="35">
        <f t="shared" si="81"/>
        <v>4.9758283422709066</v>
      </c>
      <c r="X222" s="35">
        <f t="shared" si="81"/>
        <v>4.5880802821760529</v>
      </c>
      <c r="Y222" s="35">
        <f t="shared" si="81"/>
        <v>4.9758283422709066</v>
      </c>
      <c r="Z222" s="35">
        <f t="shared" si="81"/>
        <v>4.5880802821760529</v>
      </c>
      <c r="AA222" s="35">
        <f t="shared" si="79"/>
        <v>4681.6730039103522</v>
      </c>
      <c r="AB222" s="35">
        <f t="shared" si="80"/>
        <v>5955.9101297124471</v>
      </c>
    </row>
    <row r="223" spans="1:28" s="7" customFormat="1" x14ac:dyDescent="0.25">
      <c r="A223" s="36" t="s">
        <v>354</v>
      </c>
      <c r="B223" s="45" t="s">
        <v>355</v>
      </c>
      <c r="C223" s="38" t="s">
        <v>36</v>
      </c>
      <c r="D223" s="35">
        <v>1.170561</v>
      </c>
      <c r="E223" s="35">
        <v>7.2145830000000002</v>
      </c>
      <c r="F223" s="35">
        <v>49.266842963110001</v>
      </c>
      <c r="G223" s="35">
        <v>5.1121999999999996</v>
      </c>
      <c r="H223" s="35">
        <v>7.6710325689740007</v>
      </c>
      <c r="I223" s="35">
        <v>5.5990000000000002</v>
      </c>
      <c r="J223" s="35">
        <v>4.862841578099995</v>
      </c>
      <c r="K223" s="35">
        <v>5.1089617625006465</v>
      </c>
      <c r="L223" s="35">
        <v>5.160444770474081</v>
      </c>
      <c r="M223" s="35">
        <v>6.4550790381576624</v>
      </c>
      <c r="N223" s="35">
        <v>4.1419441313501748</v>
      </c>
      <c r="O223" s="35">
        <v>8.390079038157662</v>
      </c>
      <c r="P223" s="35">
        <v>4.2470047537470395</v>
      </c>
      <c r="Q223" s="35">
        <v>9.4850790381576626</v>
      </c>
      <c r="R223" s="35">
        <v>4.3562678010397775</v>
      </c>
      <c r="S223" s="35">
        <v>9.4770790381576617</v>
      </c>
      <c r="T223" s="35">
        <v>4.4699013702242265</v>
      </c>
      <c r="U223" s="35">
        <v>4.9758283422709066</v>
      </c>
      <c r="V223" s="35">
        <v>4.5880802821760529</v>
      </c>
      <c r="W223" s="35">
        <v>4.9758283422709066</v>
      </c>
      <c r="X223" s="35">
        <v>4.5880802821760529</v>
      </c>
      <c r="Y223" s="35">
        <v>4.9758283422709066</v>
      </c>
      <c r="Z223" s="35">
        <v>4.5880802821760529</v>
      </c>
      <c r="AA223" s="35">
        <f t="shared" si="79"/>
        <v>66.377637089018023</v>
      </c>
      <c r="AB223" s="35">
        <f t="shared" si="80"/>
        <v>48.673677820437447</v>
      </c>
    </row>
    <row r="224" spans="1:28" s="7" customFormat="1" x14ac:dyDescent="0.25">
      <c r="A224" s="36" t="s">
        <v>356</v>
      </c>
      <c r="B224" s="45" t="s">
        <v>357</v>
      </c>
      <c r="C224" s="38" t="s">
        <v>36</v>
      </c>
      <c r="D224" s="35">
        <f>SUM(D225:D227)</f>
        <v>2443.4290000000001</v>
      </c>
      <c r="E224" s="35">
        <f t="shared" ref="E224:Z224" si="82">SUM(E225:E227)</f>
        <v>282.85199999999998</v>
      </c>
      <c r="F224" s="35">
        <f t="shared" si="82"/>
        <v>1388.386</v>
      </c>
      <c r="G224" s="35">
        <f t="shared" si="82"/>
        <v>710</v>
      </c>
      <c r="H224" s="35">
        <f t="shared" si="82"/>
        <v>1593.5417000000002</v>
      </c>
      <c r="I224" s="35">
        <f t="shared" si="82"/>
        <v>1300</v>
      </c>
      <c r="J224" s="35">
        <f t="shared" si="82"/>
        <v>2986.513389752768</v>
      </c>
      <c r="K224" s="35">
        <f t="shared" si="82"/>
        <v>-2.9293143346876605E-4</v>
      </c>
      <c r="L224" s="35">
        <f t="shared" si="82"/>
        <v>1319.3847921392435</v>
      </c>
      <c r="M224" s="35">
        <f t="shared" si="82"/>
        <v>0</v>
      </c>
      <c r="N224" s="35">
        <f t="shared" si="82"/>
        <v>0</v>
      </c>
      <c r="O224" s="35">
        <f t="shared" si="82"/>
        <v>0</v>
      </c>
      <c r="P224" s="35">
        <f t="shared" si="82"/>
        <v>0</v>
      </c>
      <c r="Q224" s="35">
        <f t="shared" si="82"/>
        <v>0</v>
      </c>
      <c r="R224" s="35">
        <f t="shared" si="82"/>
        <v>0</v>
      </c>
      <c r="S224" s="35">
        <f t="shared" si="82"/>
        <v>0</v>
      </c>
      <c r="T224" s="35">
        <f t="shared" si="82"/>
        <v>0</v>
      </c>
      <c r="U224" s="35">
        <f t="shared" si="82"/>
        <v>0</v>
      </c>
      <c r="V224" s="35">
        <f t="shared" si="82"/>
        <v>0</v>
      </c>
      <c r="W224" s="35">
        <f t="shared" si="82"/>
        <v>0</v>
      </c>
      <c r="X224" s="35">
        <f t="shared" si="82"/>
        <v>0</v>
      </c>
      <c r="Y224" s="35">
        <f t="shared" si="82"/>
        <v>0</v>
      </c>
      <c r="Z224" s="35">
        <f t="shared" si="82"/>
        <v>0</v>
      </c>
      <c r="AA224" s="35">
        <f t="shared" si="79"/>
        <v>4580.054796821335</v>
      </c>
      <c r="AB224" s="35">
        <f t="shared" si="80"/>
        <v>5899.4398818920117</v>
      </c>
    </row>
    <row r="225" spans="1:28" s="7" customFormat="1" ht="15.75" customHeight="1" x14ac:dyDescent="0.25">
      <c r="A225" s="36" t="s">
        <v>358</v>
      </c>
      <c r="B225" s="41" t="s">
        <v>359</v>
      </c>
      <c r="C225" s="38" t="s">
        <v>36</v>
      </c>
      <c r="D225" s="35">
        <v>113.41093613260007</v>
      </c>
      <c r="E225" s="35">
        <v>0</v>
      </c>
      <c r="F225" s="35">
        <v>0</v>
      </c>
      <c r="G225" s="35">
        <v>0</v>
      </c>
      <c r="H225" s="35">
        <v>0</v>
      </c>
      <c r="I225" s="35">
        <v>0</v>
      </c>
      <c r="J225" s="35">
        <v>0</v>
      </c>
      <c r="K225" s="35">
        <v>0</v>
      </c>
      <c r="L225" s="35">
        <v>20.880329022472026</v>
      </c>
      <c r="M225" s="35">
        <v>0</v>
      </c>
      <c r="N225" s="35">
        <v>0</v>
      </c>
      <c r="O225" s="35">
        <v>0</v>
      </c>
      <c r="P225" s="35">
        <v>0</v>
      </c>
      <c r="Q225" s="35">
        <v>0</v>
      </c>
      <c r="R225" s="35">
        <v>0</v>
      </c>
      <c r="S225" s="35">
        <v>0</v>
      </c>
      <c r="T225" s="35">
        <v>0</v>
      </c>
      <c r="U225" s="35">
        <v>0</v>
      </c>
      <c r="V225" s="35">
        <v>0</v>
      </c>
      <c r="W225" s="35">
        <v>0</v>
      </c>
      <c r="X225" s="35">
        <v>0</v>
      </c>
      <c r="Y225" s="35">
        <v>0</v>
      </c>
      <c r="Z225" s="35">
        <v>0</v>
      </c>
      <c r="AA225" s="35">
        <f t="shared" si="79"/>
        <v>0</v>
      </c>
      <c r="AB225" s="35">
        <f t="shared" si="80"/>
        <v>20.880329022472026</v>
      </c>
    </row>
    <row r="226" spans="1:28" s="7" customFormat="1" ht="15.75" customHeight="1" x14ac:dyDescent="0.25">
      <c r="A226" s="36" t="s">
        <v>360</v>
      </c>
      <c r="B226" s="41" t="s">
        <v>361</v>
      </c>
      <c r="C226" s="38" t="s">
        <v>36</v>
      </c>
      <c r="D226" s="35">
        <v>670.59406386739988</v>
      </c>
      <c r="E226" s="35">
        <v>0</v>
      </c>
      <c r="F226" s="35">
        <v>0</v>
      </c>
      <c r="G226" s="35">
        <v>0</v>
      </c>
      <c r="H226" s="35">
        <v>0</v>
      </c>
      <c r="I226" s="35">
        <v>0</v>
      </c>
      <c r="J226" s="35">
        <v>0</v>
      </c>
      <c r="K226" s="35">
        <v>0</v>
      </c>
      <c r="L226" s="35">
        <v>152.97602071320017</v>
      </c>
      <c r="M226" s="35">
        <v>0</v>
      </c>
      <c r="N226" s="35">
        <v>0</v>
      </c>
      <c r="O226" s="35">
        <v>0</v>
      </c>
      <c r="P226" s="35">
        <v>0</v>
      </c>
      <c r="Q226" s="35">
        <v>0</v>
      </c>
      <c r="R226" s="35">
        <v>0</v>
      </c>
      <c r="S226" s="35">
        <v>0</v>
      </c>
      <c r="T226" s="35">
        <v>0</v>
      </c>
      <c r="U226" s="35">
        <v>0</v>
      </c>
      <c r="V226" s="35">
        <v>0</v>
      </c>
      <c r="W226" s="35">
        <v>0</v>
      </c>
      <c r="X226" s="35">
        <v>0</v>
      </c>
      <c r="Y226" s="35">
        <v>0</v>
      </c>
      <c r="Z226" s="35">
        <v>0</v>
      </c>
      <c r="AA226" s="35">
        <f t="shared" si="79"/>
        <v>0</v>
      </c>
      <c r="AB226" s="35">
        <f t="shared" si="80"/>
        <v>152.97602071320017</v>
      </c>
    </row>
    <row r="227" spans="1:28" s="7" customFormat="1" ht="15.75" customHeight="1" x14ac:dyDescent="0.25">
      <c r="A227" s="36" t="s">
        <v>362</v>
      </c>
      <c r="B227" s="41" t="s">
        <v>363</v>
      </c>
      <c r="C227" s="38" t="s">
        <v>36</v>
      </c>
      <c r="D227" s="35">
        <v>1659.424</v>
      </c>
      <c r="E227" s="35">
        <v>282.85199999999998</v>
      </c>
      <c r="F227" s="35">
        <v>1388.386</v>
      </c>
      <c r="G227" s="35">
        <v>710</v>
      </c>
      <c r="H227" s="35">
        <v>1593.5417000000002</v>
      </c>
      <c r="I227" s="35">
        <v>1300</v>
      </c>
      <c r="J227" s="35">
        <v>2986.513389752768</v>
      </c>
      <c r="K227" s="35">
        <v>-2.9293143346876605E-4</v>
      </c>
      <c r="L227" s="35">
        <v>1145.5284424035713</v>
      </c>
      <c r="M227" s="35">
        <v>0</v>
      </c>
      <c r="N227" s="35">
        <v>0</v>
      </c>
      <c r="O227" s="35">
        <v>0</v>
      </c>
      <c r="P227" s="35">
        <v>0</v>
      </c>
      <c r="Q227" s="35">
        <v>0</v>
      </c>
      <c r="R227" s="35">
        <v>0</v>
      </c>
      <c r="S227" s="35">
        <v>0</v>
      </c>
      <c r="T227" s="35">
        <v>0</v>
      </c>
      <c r="U227" s="35">
        <v>0</v>
      </c>
      <c r="V227" s="35">
        <v>0</v>
      </c>
      <c r="W227" s="35">
        <v>0</v>
      </c>
      <c r="X227" s="35">
        <v>0</v>
      </c>
      <c r="Y227" s="35">
        <v>0</v>
      </c>
      <c r="Z227" s="35">
        <v>0</v>
      </c>
      <c r="AA227" s="35">
        <f t="shared" si="79"/>
        <v>4580.054796821335</v>
      </c>
      <c r="AB227" s="35">
        <f t="shared" si="80"/>
        <v>5725.5835321563391</v>
      </c>
    </row>
    <row r="228" spans="1:28" s="7" customFormat="1" x14ac:dyDescent="0.25">
      <c r="A228" s="36" t="s">
        <v>364</v>
      </c>
      <c r="B228" s="45" t="s">
        <v>365</v>
      </c>
      <c r="C228" s="38" t="s">
        <v>36</v>
      </c>
      <c r="D228" s="35">
        <v>0</v>
      </c>
      <c r="E228" s="35">
        <v>0</v>
      </c>
      <c r="F228" s="35">
        <v>0</v>
      </c>
      <c r="G228" s="35">
        <v>0</v>
      </c>
      <c r="H228" s="35">
        <v>0</v>
      </c>
      <c r="I228" s="35">
        <v>0</v>
      </c>
      <c r="J228" s="35">
        <v>0</v>
      </c>
      <c r="K228" s="35">
        <v>0</v>
      </c>
      <c r="L228" s="35">
        <v>0</v>
      </c>
      <c r="M228" s="35">
        <v>0</v>
      </c>
      <c r="N228" s="35">
        <v>0</v>
      </c>
      <c r="O228" s="35">
        <v>0</v>
      </c>
      <c r="P228" s="35">
        <v>0</v>
      </c>
      <c r="Q228" s="35">
        <v>0</v>
      </c>
      <c r="R228" s="35">
        <v>0</v>
      </c>
      <c r="S228" s="35">
        <v>0</v>
      </c>
      <c r="T228" s="35">
        <v>0</v>
      </c>
      <c r="U228" s="35">
        <v>0</v>
      </c>
      <c r="V228" s="35">
        <v>0</v>
      </c>
      <c r="W228" s="35">
        <v>0</v>
      </c>
      <c r="X228" s="35">
        <v>0</v>
      </c>
      <c r="Y228" s="35">
        <v>0</v>
      </c>
      <c r="Z228" s="35">
        <v>0</v>
      </c>
      <c r="AA228" s="35">
        <f t="shared" si="79"/>
        <v>0</v>
      </c>
      <c r="AB228" s="35">
        <f t="shared" si="80"/>
        <v>0</v>
      </c>
    </row>
    <row r="229" spans="1:28" s="7" customFormat="1" ht="16.5" customHeight="1" x14ac:dyDescent="0.25">
      <c r="A229" s="36" t="s">
        <v>366</v>
      </c>
      <c r="B229" s="45" t="s">
        <v>367</v>
      </c>
      <c r="C229" s="38" t="s">
        <v>36</v>
      </c>
      <c r="D229" s="35">
        <f>SUM(D230:D231)</f>
        <v>0</v>
      </c>
      <c r="E229" s="35">
        <f t="shared" ref="E229:Z229" si="83">SUM(E230:E231)</f>
        <v>0</v>
      </c>
      <c r="F229" s="35">
        <f t="shared" si="83"/>
        <v>0</v>
      </c>
      <c r="G229" s="35">
        <f t="shared" si="83"/>
        <v>0</v>
      </c>
      <c r="H229" s="35">
        <f t="shared" si="83"/>
        <v>0</v>
      </c>
      <c r="I229" s="35">
        <f t="shared" si="83"/>
        <v>0</v>
      </c>
      <c r="J229" s="35">
        <f t="shared" si="83"/>
        <v>0</v>
      </c>
      <c r="K229" s="35">
        <f t="shared" si="83"/>
        <v>0</v>
      </c>
      <c r="L229" s="35">
        <f t="shared" si="83"/>
        <v>0</v>
      </c>
      <c r="M229" s="35">
        <f t="shared" si="83"/>
        <v>0</v>
      </c>
      <c r="N229" s="35">
        <f t="shared" si="83"/>
        <v>0</v>
      </c>
      <c r="O229" s="35">
        <f t="shared" si="83"/>
        <v>0</v>
      </c>
      <c r="P229" s="35">
        <f t="shared" si="83"/>
        <v>0</v>
      </c>
      <c r="Q229" s="35">
        <f t="shared" si="83"/>
        <v>0</v>
      </c>
      <c r="R229" s="35">
        <f t="shared" si="83"/>
        <v>0</v>
      </c>
      <c r="S229" s="35">
        <f t="shared" si="83"/>
        <v>0</v>
      </c>
      <c r="T229" s="35">
        <f t="shared" si="83"/>
        <v>0</v>
      </c>
      <c r="U229" s="35">
        <f t="shared" si="83"/>
        <v>0</v>
      </c>
      <c r="V229" s="35">
        <f t="shared" si="83"/>
        <v>0</v>
      </c>
      <c r="W229" s="35">
        <f t="shared" si="83"/>
        <v>0</v>
      </c>
      <c r="X229" s="35">
        <f t="shared" si="83"/>
        <v>0</v>
      </c>
      <c r="Y229" s="35">
        <f t="shared" si="83"/>
        <v>0</v>
      </c>
      <c r="Z229" s="35">
        <f t="shared" si="83"/>
        <v>0</v>
      </c>
      <c r="AA229" s="35">
        <f t="shared" si="79"/>
        <v>0</v>
      </c>
      <c r="AB229" s="35">
        <f t="shared" si="80"/>
        <v>0</v>
      </c>
    </row>
    <row r="230" spans="1:28" s="7" customFormat="1" ht="15.75" customHeight="1" x14ac:dyDescent="0.25">
      <c r="A230" s="36" t="s">
        <v>368</v>
      </c>
      <c r="B230" s="41" t="s">
        <v>369</v>
      </c>
      <c r="C230" s="38" t="s">
        <v>36</v>
      </c>
      <c r="D230" s="35">
        <v>0</v>
      </c>
      <c r="E230" s="35">
        <v>0</v>
      </c>
      <c r="F230" s="35">
        <v>0</v>
      </c>
      <c r="G230" s="35">
        <v>0</v>
      </c>
      <c r="H230" s="35">
        <v>0</v>
      </c>
      <c r="I230" s="35">
        <v>0</v>
      </c>
      <c r="J230" s="35">
        <v>0</v>
      </c>
      <c r="K230" s="35">
        <v>0</v>
      </c>
      <c r="L230" s="35">
        <v>0</v>
      </c>
      <c r="M230" s="35">
        <v>0</v>
      </c>
      <c r="N230" s="35">
        <v>0</v>
      </c>
      <c r="O230" s="35">
        <v>0</v>
      </c>
      <c r="P230" s="35">
        <v>0</v>
      </c>
      <c r="Q230" s="35">
        <v>0</v>
      </c>
      <c r="R230" s="35">
        <v>0</v>
      </c>
      <c r="S230" s="35">
        <v>0</v>
      </c>
      <c r="T230" s="35">
        <v>0</v>
      </c>
      <c r="U230" s="35">
        <v>0</v>
      </c>
      <c r="V230" s="35">
        <v>0</v>
      </c>
      <c r="W230" s="35">
        <v>0</v>
      </c>
      <c r="X230" s="35">
        <v>0</v>
      </c>
      <c r="Y230" s="35">
        <v>0</v>
      </c>
      <c r="Z230" s="35">
        <v>0</v>
      </c>
      <c r="AA230" s="35">
        <f t="shared" si="79"/>
        <v>0</v>
      </c>
      <c r="AB230" s="35">
        <f t="shared" si="80"/>
        <v>0</v>
      </c>
    </row>
    <row r="231" spans="1:28" s="7" customFormat="1" ht="15.75" customHeight="1" x14ac:dyDescent="0.25">
      <c r="A231" s="36" t="s">
        <v>370</v>
      </c>
      <c r="B231" s="41" t="s">
        <v>371</v>
      </c>
      <c r="C231" s="38" t="s">
        <v>36</v>
      </c>
      <c r="D231" s="35">
        <v>0</v>
      </c>
      <c r="E231" s="35">
        <v>0</v>
      </c>
      <c r="F231" s="35">
        <v>0</v>
      </c>
      <c r="G231" s="35">
        <v>0</v>
      </c>
      <c r="H231" s="35">
        <v>0</v>
      </c>
      <c r="I231" s="35">
        <v>0</v>
      </c>
      <c r="J231" s="35">
        <v>0</v>
      </c>
      <c r="K231" s="35">
        <v>0</v>
      </c>
      <c r="L231" s="35">
        <v>0</v>
      </c>
      <c r="M231" s="35">
        <v>0</v>
      </c>
      <c r="N231" s="35">
        <v>0</v>
      </c>
      <c r="O231" s="35">
        <v>0</v>
      </c>
      <c r="P231" s="35">
        <v>0</v>
      </c>
      <c r="Q231" s="35">
        <v>0</v>
      </c>
      <c r="R231" s="35">
        <v>0</v>
      </c>
      <c r="S231" s="35">
        <v>0</v>
      </c>
      <c r="T231" s="35">
        <v>0</v>
      </c>
      <c r="U231" s="35">
        <v>0</v>
      </c>
      <c r="V231" s="35">
        <v>0</v>
      </c>
      <c r="W231" s="35">
        <v>0</v>
      </c>
      <c r="X231" s="35">
        <v>0</v>
      </c>
      <c r="Y231" s="35">
        <v>0</v>
      </c>
      <c r="Z231" s="35">
        <v>0</v>
      </c>
      <c r="AA231" s="35">
        <f t="shared" si="79"/>
        <v>0</v>
      </c>
      <c r="AB231" s="35">
        <f t="shared" si="80"/>
        <v>0</v>
      </c>
    </row>
    <row r="232" spans="1:28" s="7" customFormat="1" x14ac:dyDescent="0.25">
      <c r="A232" s="36" t="s">
        <v>372</v>
      </c>
      <c r="B232" s="45" t="s">
        <v>373</v>
      </c>
      <c r="C232" s="38" t="s">
        <v>36</v>
      </c>
      <c r="D232" s="35">
        <v>0</v>
      </c>
      <c r="E232" s="35">
        <v>0</v>
      </c>
      <c r="F232" s="35">
        <v>0</v>
      </c>
      <c r="G232" s="35">
        <v>0</v>
      </c>
      <c r="H232" s="35">
        <v>0</v>
      </c>
      <c r="I232" s="35">
        <v>0</v>
      </c>
      <c r="J232" s="35">
        <v>0</v>
      </c>
      <c r="K232" s="35">
        <v>0</v>
      </c>
      <c r="L232" s="35">
        <v>0</v>
      </c>
      <c r="M232" s="35">
        <v>0</v>
      </c>
      <c r="N232" s="35">
        <v>0</v>
      </c>
      <c r="O232" s="35">
        <v>0</v>
      </c>
      <c r="P232" s="35">
        <v>0</v>
      </c>
      <c r="Q232" s="35">
        <v>0</v>
      </c>
      <c r="R232" s="35">
        <v>0</v>
      </c>
      <c r="S232" s="35">
        <v>0</v>
      </c>
      <c r="T232" s="35">
        <v>0</v>
      </c>
      <c r="U232" s="35">
        <v>0</v>
      </c>
      <c r="V232" s="35">
        <v>0</v>
      </c>
      <c r="W232" s="35">
        <v>0</v>
      </c>
      <c r="X232" s="35">
        <v>0</v>
      </c>
      <c r="Y232" s="35">
        <v>0</v>
      </c>
      <c r="Z232" s="35">
        <v>0</v>
      </c>
      <c r="AA232" s="35">
        <f t="shared" si="79"/>
        <v>0</v>
      </c>
      <c r="AB232" s="35">
        <f t="shared" si="80"/>
        <v>0</v>
      </c>
    </row>
    <row r="233" spans="1:28" s="7" customFormat="1" x14ac:dyDescent="0.25">
      <c r="A233" s="36" t="s">
        <v>374</v>
      </c>
      <c r="B233" s="45" t="s">
        <v>375</v>
      </c>
      <c r="C233" s="38" t="s">
        <v>36</v>
      </c>
      <c r="D233" s="35">
        <v>0</v>
      </c>
      <c r="E233" s="35">
        <v>0</v>
      </c>
      <c r="F233" s="35">
        <v>0</v>
      </c>
      <c r="G233" s="35">
        <v>0</v>
      </c>
      <c r="H233" s="35">
        <v>0</v>
      </c>
      <c r="I233" s="35">
        <v>0</v>
      </c>
      <c r="J233" s="35">
        <v>0</v>
      </c>
      <c r="K233" s="35">
        <v>0</v>
      </c>
      <c r="L233" s="35">
        <v>0</v>
      </c>
      <c r="M233" s="35">
        <v>0</v>
      </c>
      <c r="N233" s="35">
        <v>0</v>
      </c>
      <c r="O233" s="35">
        <v>0</v>
      </c>
      <c r="P233" s="35">
        <v>0</v>
      </c>
      <c r="Q233" s="35">
        <v>0</v>
      </c>
      <c r="R233" s="35">
        <v>0</v>
      </c>
      <c r="S233" s="35">
        <v>0</v>
      </c>
      <c r="T233" s="35">
        <v>0</v>
      </c>
      <c r="U233" s="35">
        <v>0</v>
      </c>
      <c r="V233" s="35">
        <v>0</v>
      </c>
      <c r="W233" s="35">
        <v>0</v>
      </c>
      <c r="X233" s="35">
        <v>0</v>
      </c>
      <c r="Y233" s="35">
        <v>0</v>
      </c>
      <c r="Z233" s="35">
        <v>0</v>
      </c>
      <c r="AA233" s="35">
        <f t="shared" si="79"/>
        <v>0</v>
      </c>
      <c r="AB233" s="35">
        <f t="shared" si="80"/>
        <v>0</v>
      </c>
    </row>
    <row r="234" spans="1:28" s="7" customFormat="1" x14ac:dyDescent="0.25">
      <c r="A234" s="36" t="s">
        <v>376</v>
      </c>
      <c r="B234" s="45" t="s">
        <v>377</v>
      </c>
      <c r="C234" s="38" t="s">
        <v>36</v>
      </c>
      <c r="D234" s="35">
        <v>0</v>
      </c>
      <c r="E234" s="35">
        <v>0</v>
      </c>
      <c r="F234" s="35">
        <v>428.57100000000025</v>
      </c>
      <c r="G234" s="35">
        <v>53.998999999999903</v>
      </c>
      <c r="H234" s="35">
        <v>6.3679999999997667</v>
      </c>
      <c r="I234" s="35">
        <v>0</v>
      </c>
      <c r="J234" s="35">
        <v>1.4285699999998323</v>
      </c>
      <c r="K234" s="35">
        <v>1.5888000000000002</v>
      </c>
      <c r="L234" s="35">
        <v>0</v>
      </c>
      <c r="M234" s="35">
        <v>3.0887999999999991</v>
      </c>
      <c r="N234" s="35">
        <v>0</v>
      </c>
      <c r="O234" s="35">
        <v>5.0887999999999991</v>
      </c>
      <c r="P234" s="35">
        <v>0</v>
      </c>
      <c r="Q234" s="35">
        <v>8.5887999999999991</v>
      </c>
      <c r="R234" s="35">
        <v>0</v>
      </c>
      <c r="S234" s="35">
        <v>9.0887999999999991</v>
      </c>
      <c r="T234" s="35">
        <v>0</v>
      </c>
      <c r="U234" s="35">
        <v>0</v>
      </c>
      <c r="V234" s="35">
        <v>0</v>
      </c>
      <c r="W234" s="35">
        <v>0</v>
      </c>
      <c r="X234" s="35">
        <v>0</v>
      </c>
      <c r="Y234" s="35">
        <v>0</v>
      </c>
      <c r="Z234" s="35">
        <v>0</v>
      </c>
      <c r="AA234" s="35">
        <f t="shared" si="79"/>
        <v>35.240569999999593</v>
      </c>
      <c r="AB234" s="35">
        <f t="shared" si="80"/>
        <v>7.7965699999995994</v>
      </c>
    </row>
    <row r="235" spans="1:28" s="31" customFormat="1" x14ac:dyDescent="0.25">
      <c r="A235" s="32" t="s">
        <v>378</v>
      </c>
      <c r="B235" s="33" t="s">
        <v>379</v>
      </c>
      <c r="C235" s="34" t="s">
        <v>36</v>
      </c>
      <c r="D235" s="35">
        <f>SUM(D236,D240:D241)</f>
        <v>1661.418469</v>
      </c>
      <c r="E235" s="35">
        <f t="shared" ref="E235:Z235" si="84">SUM(E236,E240:E241)</f>
        <v>1144.0251911610001</v>
      </c>
      <c r="F235" s="35">
        <f t="shared" si="84"/>
        <v>1910.8842270000002</v>
      </c>
      <c r="G235" s="35">
        <f t="shared" si="84"/>
        <v>1430.3700000000001</v>
      </c>
      <c r="H235" s="35">
        <f t="shared" si="84"/>
        <v>2879.6081045210717</v>
      </c>
      <c r="I235" s="35">
        <f t="shared" si="84"/>
        <v>1438.1540484030843</v>
      </c>
      <c r="J235" s="35">
        <f t="shared" si="84"/>
        <v>3400.8406882073327</v>
      </c>
      <c r="K235" s="35">
        <f t="shared" si="84"/>
        <v>0</v>
      </c>
      <c r="L235" s="35">
        <f t="shared" si="84"/>
        <v>1145.5284424035713</v>
      </c>
      <c r="M235" s="35">
        <f t="shared" si="84"/>
        <v>118.59238673407887</v>
      </c>
      <c r="N235" s="35">
        <f t="shared" si="84"/>
        <v>173.85634578938584</v>
      </c>
      <c r="O235" s="35">
        <f t="shared" si="84"/>
        <v>48.847737280991801</v>
      </c>
      <c r="P235" s="35">
        <f t="shared" si="84"/>
        <v>186.60404272423227</v>
      </c>
      <c r="Q235" s="35">
        <f t="shared" si="84"/>
        <v>104.87338914695614</v>
      </c>
      <c r="R235" s="35">
        <f t="shared" si="84"/>
        <v>156.73712814997387</v>
      </c>
      <c r="S235" s="35">
        <f t="shared" si="84"/>
        <v>48.132369181319461</v>
      </c>
      <c r="T235" s="35">
        <f t="shared" si="84"/>
        <v>244.15216347295888</v>
      </c>
      <c r="U235" s="35">
        <f t="shared" si="84"/>
        <v>50.989313456093868</v>
      </c>
      <c r="V235" s="35">
        <f t="shared" si="84"/>
        <v>180.24387257053772</v>
      </c>
      <c r="W235" s="35">
        <f t="shared" si="84"/>
        <v>69.618198664491729</v>
      </c>
      <c r="X235" s="35">
        <f t="shared" si="84"/>
        <v>324.46176958226675</v>
      </c>
      <c r="Y235" s="35">
        <f t="shared" si="84"/>
        <v>71.193362413228769</v>
      </c>
      <c r="Z235" s="35">
        <f t="shared" si="84"/>
        <v>338.453261684381</v>
      </c>
      <c r="AA235" s="35">
        <f t="shared" si="79"/>
        <v>6792.6955496055652</v>
      </c>
      <c r="AB235" s="35">
        <f t="shared" si="80"/>
        <v>9030.4858191057119</v>
      </c>
    </row>
    <row r="236" spans="1:28" s="7" customFormat="1" x14ac:dyDescent="0.25">
      <c r="A236" s="36" t="s">
        <v>380</v>
      </c>
      <c r="B236" s="45" t="s">
        <v>381</v>
      </c>
      <c r="C236" s="38" t="s">
        <v>36</v>
      </c>
      <c r="D236" s="35">
        <f>SUM(D237:D239)</f>
        <v>1659.424</v>
      </c>
      <c r="E236" s="35">
        <f t="shared" ref="E236:Z236" si="85">SUM(E237:E239)</f>
        <v>705.56053616100007</v>
      </c>
      <c r="F236" s="35">
        <f t="shared" si="85"/>
        <v>1613.7500700000001</v>
      </c>
      <c r="G236" s="35">
        <f t="shared" si="85"/>
        <v>1390.884</v>
      </c>
      <c r="H236" s="35">
        <f t="shared" si="85"/>
        <v>2839.4572903984736</v>
      </c>
      <c r="I236" s="35">
        <f t="shared" si="85"/>
        <v>1400</v>
      </c>
      <c r="J236" s="35">
        <f t="shared" si="85"/>
        <v>3382.9105433531381</v>
      </c>
      <c r="K236" s="35">
        <f t="shared" si="85"/>
        <v>0</v>
      </c>
      <c r="L236" s="35">
        <f t="shared" si="85"/>
        <v>1145.5284424035713</v>
      </c>
      <c r="M236" s="35">
        <f t="shared" si="85"/>
        <v>0</v>
      </c>
      <c r="N236" s="35">
        <f t="shared" si="85"/>
        <v>173.85634578938584</v>
      </c>
      <c r="O236" s="35">
        <f t="shared" si="85"/>
        <v>0</v>
      </c>
      <c r="P236" s="35">
        <f t="shared" si="85"/>
        <v>0</v>
      </c>
      <c r="Q236" s="35">
        <f t="shared" si="85"/>
        <v>0</v>
      </c>
      <c r="R236" s="35">
        <f t="shared" si="85"/>
        <v>0</v>
      </c>
      <c r="S236" s="35">
        <f t="shared" si="85"/>
        <v>0</v>
      </c>
      <c r="T236" s="35">
        <f t="shared" si="85"/>
        <v>0</v>
      </c>
      <c r="U236" s="35">
        <f t="shared" si="85"/>
        <v>0</v>
      </c>
      <c r="V236" s="35">
        <f t="shared" si="85"/>
        <v>0</v>
      </c>
      <c r="W236" s="35">
        <f t="shared" si="85"/>
        <v>0</v>
      </c>
      <c r="X236" s="35">
        <f t="shared" si="85"/>
        <v>0</v>
      </c>
      <c r="Y236" s="35">
        <f t="shared" si="85"/>
        <v>0</v>
      </c>
      <c r="Z236" s="35">
        <f t="shared" si="85"/>
        <v>0</v>
      </c>
      <c r="AA236" s="35">
        <f t="shared" si="79"/>
        <v>6222.3678337516121</v>
      </c>
      <c r="AB236" s="35">
        <f t="shared" si="80"/>
        <v>7541.752621944569</v>
      </c>
    </row>
    <row r="237" spans="1:28" s="7" customFormat="1" ht="15.75" customHeight="1" x14ac:dyDescent="0.25">
      <c r="A237" s="36" t="s">
        <v>382</v>
      </c>
      <c r="B237" s="41" t="s">
        <v>359</v>
      </c>
      <c r="C237" s="38" t="s">
        <v>36</v>
      </c>
      <c r="D237" s="35">
        <v>0</v>
      </c>
      <c r="E237" s="35">
        <v>422.70853616100004</v>
      </c>
      <c r="F237" s="35">
        <v>225.36407000000005</v>
      </c>
      <c r="G237" s="35">
        <v>680.88400000000001</v>
      </c>
      <c r="H237" s="35">
        <v>1245.9155903984736</v>
      </c>
      <c r="I237" s="35">
        <v>100</v>
      </c>
      <c r="J237" s="35">
        <v>396.39715360037002</v>
      </c>
      <c r="K237" s="35">
        <v>2.9293143346876605E-4</v>
      </c>
      <c r="L237" s="35">
        <v>0</v>
      </c>
      <c r="M237" s="35">
        <v>0</v>
      </c>
      <c r="N237" s="35">
        <v>173.85634578938584</v>
      </c>
      <c r="O237" s="35">
        <v>0</v>
      </c>
      <c r="P237" s="35">
        <v>0</v>
      </c>
      <c r="Q237" s="35">
        <v>0</v>
      </c>
      <c r="R237" s="35">
        <v>0</v>
      </c>
      <c r="S237" s="35">
        <v>0</v>
      </c>
      <c r="T237" s="35">
        <v>0</v>
      </c>
      <c r="U237" s="35">
        <v>0</v>
      </c>
      <c r="V237" s="35">
        <v>0</v>
      </c>
      <c r="W237" s="35">
        <v>0</v>
      </c>
      <c r="X237" s="35">
        <v>0</v>
      </c>
      <c r="Y237" s="35">
        <v>0</v>
      </c>
      <c r="Z237" s="35">
        <v>0</v>
      </c>
      <c r="AA237" s="35">
        <f t="shared" si="79"/>
        <v>1642.3130369302771</v>
      </c>
      <c r="AB237" s="35">
        <f t="shared" si="80"/>
        <v>1816.1690897882295</v>
      </c>
    </row>
    <row r="238" spans="1:28" s="7" customFormat="1" ht="15.75" customHeight="1" x14ac:dyDescent="0.25">
      <c r="A238" s="36" t="s">
        <v>383</v>
      </c>
      <c r="B238" s="41" t="s">
        <v>361</v>
      </c>
      <c r="C238" s="38" t="s">
        <v>36</v>
      </c>
      <c r="D238" s="35">
        <v>0</v>
      </c>
      <c r="E238" s="35">
        <v>0</v>
      </c>
      <c r="F238" s="35">
        <v>0</v>
      </c>
      <c r="G238" s="35">
        <v>0</v>
      </c>
      <c r="H238" s="35">
        <v>0</v>
      </c>
      <c r="I238" s="35">
        <v>0</v>
      </c>
      <c r="J238" s="35">
        <v>0</v>
      </c>
      <c r="K238" s="35">
        <v>0</v>
      </c>
      <c r="L238" s="35">
        <v>0</v>
      </c>
      <c r="M238" s="35">
        <v>0</v>
      </c>
      <c r="N238" s="35">
        <v>0</v>
      </c>
      <c r="O238" s="35">
        <v>0</v>
      </c>
      <c r="P238" s="35">
        <v>0</v>
      </c>
      <c r="Q238" s="35">
        <v>0</v>
      </c>
      <c r="R238" s="35">
        <v>0</v>
      </c>
      <c r="S238" s="35">
        <v>0</v>
      </c>
      <c r="T238" s="35">
        <v>0</v>
      </c>
      <c r="U238" s="35">
        <v>0</v>
      </c>
      <c r="V238" s="35">
        <v>0</v>
      </c>
      <c r="W238" s="35">
        <v>0</v>
      </c>
      <c r="X238" s="35">
        <v>0</v>
      </c>
      <c r="Y238" s="35">
        <v>0</v>
      </c>
      <c r="Z238" s="35">
        <v>0</v>
      </c>
      <c r="AA238" s="35">
        <f t="shared" si="79"/>
        <v>0</v>
      </c>
      <c r="AB238" s="35">
        <f t="shared" si="80"/>
        <v>0</v>
      </c>
    </row>
    <row r="239" spans="1:28" s="7" customFormat="1" ht="15.75" customHeight="1" x14ac:dyDescent="0.25">
      <c r="A239" s="36" t="s">
        <v>384</v>
      </c>
      <c r="B239" s="41" t="s">
        <v>363</v>
      </c>
      <c r="C239" s="38" t="s">
        <v>36</v>
      </c>
      <c r="D239" s="35">
        <v>1659.424</v>
      </c>
      <c r="E239" s="35">
        <v>282.85199999999998</v>
      </c>
      <c r="F239" s="35">
        <v>1388.386</v>
      </c>
      <c r="G239" s="35">
        <v>710</v>
      </c>
      <c r="H239" s="35">
        <v>1593.5417000000002</v>
      </c>
      <c r="I239" s="35">
        <v>1300</v>
      </c>
      <c r="J239" s="35">
        <v>2986.513389752768</v>
      </c>
      <c r="K239" s="35">
        <v>-2.9293143346876605E-4</v>
      </c>
      <c r="L239" s="35">
        <v>1145.5284424035713</v>
      </c>
      <c r="M239" s="35">
        <v>0</v>
      </c>
      <c r="N239" s="35">
        <v>0</v>
      </c>
      <c r="O239" s="35">
        <v>0</v>
      </c>
      <c r="P239" s="35">
        <v>0</v>
      </c>
      <c r="Q239" s="35">
        <v>0</v>
      </c>
      <c r="R239" s="35">
        <v>0</v>
      </c>
      <c r="S239" s="35">
        <v>0</v>
      </c>
      <c r="T239" s="35">
        <v>0</v>
      </c>
      <c r="U239" s="35">
        <v>0</v>
      </c>
      <c r="V239" s="35">
        <v>0</v>
      </c>
      <c r="W239" s="35">
        <v>0</v>
      </c>
      <c r="X239" s="35">
        <v>0</v>
      </c>
      <c r="Y239" s="35">
        <v>0</v>
      </c>
      <c r="Z239" s="35">
        <v>0</v>
      </c>
      <c r="AA239" s="35">
        <f t="shared" si="79"/>
        <v>4580.054796821335</v>
      </c>
      <c r="AB239" s="35">
        <f t="shared" si="80"/>
        <v>5725.5835321563391</v>
      </c>
    </row>
    <row r="240" spans="1:28" s="7" customFormat="1" x14ac:dyDescent="0.25">
      <c r="A240" s="36" t="s">
        <v>385</v>
      </c>
      <c r="B240" s="45" t="s">
        <v>240</v>
      </c>
      <c r="C240" s="38" t="s">
        <v>36</v>
      </c>
      <c r="D240" s="35">
        <v>0</v>
      </c>
      <c r="E240" s="35">
        <v>9.8936550000000008</v>
      </c>
      <c r="F240" s="35">
        <v>-8.6430000000000014E-3</v>
      </c>
      <c r="G240" s="35">
        <v>39.485999999999997</v>
      </c>
      <c r="H240" s="35">
        <v>38.721814122598005</v>
      </c>
      <c r="I240" s="35">
        <v>38.154048403084211</v>
      </c>
      <c r="J240" s="35">
        <v>16.501574854194509</v>
      </c>
      <c r="K240" s="35">
        <v>0</v>
      </c>
      <c r="L240" s="35">
        <v>0</v>
      </c>
      <c r="M240" s="35">
        <v>118.59238673407887</v>
      </c>
      <c r="N240" s="35">
        <v>0</v>
      </c>
      <c r="O240" s="35">
        <v>48.847737280991801</v>
      </c>
      <c r="P240" s="35">
        <v>186.60404272423227</v>
      </c>
      <c r="Q240" s="35">
        <v>104.87338914695614</v>
      </c>
      <c r="R240" s="35">
        <v>156.73712814997387</v>
      </c>
      <c r="S240" s="35">
        <v>48.132369181319461</v>
      </c>
      <c r="T240" s="35">
        <v>244.15216347295888</v>
      </c>
      <c r="U240" s="35">
        <v>50.989313456093868</v>
      </c>
      <c r="V240" s="35">
        <v>180.24387257053772</v>
      </c>
      <c r="W240" s="35">
        <v>69.618198664491729</v>
      </c>
      <c r="X240" s="35">
        <v>324.46176958226675</v>
      </c>
      <c r="Y240" s="35">
        <v>71.193362413228769</v>
      </c>
      <c r="Z240" s="35">
        <v>338.453261684381</v>
      </c>
      <c r="AA240" s="35">
        <f t="shared" si="79"/>
        <v>567.47014585395311</v>
      </c>
      <c r="AB240" s="35">
        <f t="shared" si="80"/>
        <v>1485.875627161143</v>
      </c>
    </row>
    <row r="241" spans="1:28" s="7" customFormat="1" x14ac:dyDescent="0.25">
      <c r="A241" s="36" t="s">
        <v>386</v>
      </c>
      <c r="B241" s="45" t="s">
        <v>387</v>
      </c>
      <c r="C241" s="38" t="s">
        <v>36</v>
      </c>
      <c r="D241" s="35">
        <v>1.994469</v>
      </c>
      <c r="E241" s="35">
        <v>428.57100000000003</v>
      </c>
      <c r="F241" s="35">
        <v>297.14280000000002</v>
      </c>
      <c r="G241" s="35">
        <v>0</v>
      </c>
      <c r="H241" s="35">
        <v>1.4290000000002765</v>
      </c>
      <c r="I241" s="35">
        <v>6.5483618527650828E-14</v>
      </c>
      <c r="J241" s="35">
        <v>1.4285699999999741</v>
      </c>
      <c r="K241" s="35">
        <v>0</v>
      </c>
      <c r="L241" s="35">
        <v>0</v>
      </c>
      <c r="M241" s="35">
        <v>0</v>
      </c>
      <c r="N241" s="35">
        <v>0</v>
      </c>
      <c r="O241" s="35">
        <v>0</v>
      </c>
      <c r="P241" s="35">
        <v>0</v>
      </c>
      <c r="Q241" s="35">
        <v>0</v>
      </c>
      <c r="R241" s="35">
        <v>0</v>
      </c>
      <c r="S241" s="35">
        <v>0</v>
      </c>
      <c r="T241" s="35">
        <v>0</v>
      </c>
      <c r="U241" s="35">
        <v>0</v>
      </c>
      <c r="V241" s="35">
        <v>0</v>
      </c>
      <c r="W241" s="35">
        <v>0</v>
      </c>
      <c r="X241" s="35">
        <v>0</v>
      </c>
      <c r="Y241" s="35">
        <v>0</v>
      </c>
      <c r="Z241" s="35">
        <v>0</v>
      </c>
      <c r="AA241" s="35">
        <f t="shared" si="79"/>
        <v>2.8575700000002504</v>
      </c>
      <c r="AB241" s="35">
        <f t="shared" si="80"/>
        <v>2.8575700000002504</v>
      </c>
    </row>
    <row r="242" spans="1:28" s="31" customFormat="1" ht="31.5" x14ac:dyDescent="0.25">
      <c r="A242" s="32" t="s">
        <v>388</v>
      </c>
      <c r="B242" s="33" t="s">
        <v>389</v>
      </c>
      <c r="C242" s="34" t="s">
        <v>36</v>
      </c>
      <c r="D242" s="35">
        <f>D167-D185</f>
        <v>192.54028487000051</v>
      </c>
      <c r="E242" s="35">
        <f t="shared" ref="E242:Z242" si="86">E167-E185</f>
        <v>1431.5056043699997</v>
      </c>
      <c r="F242" s="35">
        <f t="shared" si="86"/>
        <v>266.15435081916075</v>
      </c>
      <c r="G242" s="35">
        <f t="shared" si="86"/>
        <v>864.9810787841343</v>
      </c>
      <c r="H242" s="35">
        <f t="shared" si="86"/>
        <v>1484.2572357103672</v>
      </c>
      <c r="I242" s="35">
        <f t="shared" si="86"/>
        <v>801.38701373707408</v>
      </c>
      <c r="J242" s="35">
        <f t="shared" si="86"/>
        <v>808.90208563644592</v>
      </c>
      <c r="K242" s="35">
        <f t="shared" si="86"/>
        <v>942.12187164446004</v>
      </c>
      <c r="L242" s="35">
        <f t="shared" si="86"/>
        <v>641.76406845969359</v>
      </c>
      <c r="M242" s="35">
        <f t="shared" si="86"/>
        <v>1012.4977210749639</v>
      </c>
      <c r="N242" s="35">
        <f t="shared" si="86"/>
        <v>1213.8638276509682</v>
      </c>
      <c r="O242" s="35">
        <f t="shared" si="86"/>
        <v>889.85347912608904</v>
      </c>
      <c r="P242" s="35">
        <f t="shared" si="86"/>
        <v>1227.2911886784277</v>
      </c>
      <c r="Q242" s="35">
        <f t="shared" si="86"/>
        <v>759.26867579194914</v>
      </c>
      <c r="R242" s="35">
        <f t="shared" si="86"/>
        <v>1371.1963256913969</v>
      </c>
      <c r="S242" s="35">
        <f t="shared" si="86"/>
        <v>914.79110800706985</v>
      </c>
      <c r="T242" s="35">
        <f t="shared" si="86"/>
        <v>1368.1573619354349</v>
      </c>
      <c r="U242" s="35">
        <f t="shared" si="86"/>
        <v>796.39334556301037</v>
      </c>
      <c r="V242" s="35">
        <f t="shared" si="86"/>
        <v>1443.2098143521962</v>
      </c>
      <c r="W242" s="35">
        <f t="shared" si="86"/>
        <v>850.47323795928969</v>
      </c>
      <c r="X242" s="35">
        <f t="shared" si="86"/>
        <v>1470.5903821389857</v>
      </c>
      <c r="Y242" s="35">
        <f t="shared" si="86"/>
        <v>912.16709563693803</v>
      </c>
      <c r="Z242" s="35">
        <f t="shared" si="86"/>
        <v>1493.738634995314</v>
      </c>
      <c r="AA242" s="35">
        <f t="shared" si="79"/>
        <v>9370.7258561505841</v>
      </c>
      <c r="AB242" s="35">
        <f t="shared" si="80"/>
        <v>12522.97092524923</v>
      </c>
    </row>
    <row r="243" spans="1:28" s="31" customFormat="1" ht="31.5" x14ac:dyDescent="0.25">
      <c r="A243" s="32" t="s">
        <v>390</v>
      </c>
      <c r="B243" s="33" t="s">
        <v>391</v>
      </c>
      <c r="C243" s="34" t="s">
        <v>36</v>
      </c>
      <c r="D243" s="35">
        <f>SUM(D244:D245)</f>
        <v>-820.82242299999996</v>
      </c>
      <c r="E243" s="35">
        <f t="shared" ref="E243:Z243" si="87">SUM(E244:E245)</f>
        <v>-397.94453919999995</v>
      </c>
      <c r="F243" s="35">
        <f t="shared" si="87"/>
        <v>-267.79642109321003</v>
      </c>
      <c r="G243" s="35">
        <f t="shared" si="87"/>
        <v>-179.87452748113304</v>
      </c>
      <c r="H243" s="35">
        <f t="shared" si="87"/>
        <v>-189.63051069513597</v>
      </c>
      <c r="I243" s="35">
        <f t="shared" si="87"/>
        <v>-665.17711053701714</v>
      </c>
      <c r="J243" s="35">
        <f t="shared" si="87"/>
        <v>-540.93653244622942</v>
      </c>
      <c r="K243" s="35">
        <f t="shared" si="87"/>
        <v>-930.15984475041569</v>
      </c>
      <c r="L243" s="35">
        <f t="shared" si="87"/>
        <v>-833.03882057000021</v>
      </c>
      <c r="M243" s="35">
        <f t="shared" si="87"/>
        <v>-541.20465487217598</v>
      </c>
      <c r="N243" s="35">
        <f t="shared" si="87"/>
        <v>-783.66029612378907</v>
      </c>
      <c r="O243" s="35">
        <f t="shared" si="87"/>
        <v>-574.15320552117601</v>
      </c>
      <c r="P243" s="35">
        <f t="shared" si="87"/>
        <v>-764.62643313128842</v>
      </c>
      <c r="Q243" s="35">
        <f t="shared" si="87"/>
        <v>-593.37261960017622</v>
      </c>
      <c r="R243" s="35">
        <f t="shared" si="87"/>
        <v>-908.59218696775076</v>
      </c>
      <c r="S243" s="35">
        <f t="shared" si="87"/>
        <v>-620.78772878857683</v>
      </c>
      <c r="T243" s="35">
        <f t="shared" si="87"/>
        <v>-919.50749735389456</v>
      </c>
      <c r="U243" s="35">
        <f t="shared" si="87"/>
        <v>-645.54536684061202</v>
      </c>
      <c r="V243" s="35">
        <f t="shared" si="87"/>
        <v>-594.63703917573616</v>
      </c>
      <c r="W243" s="35">
        <f t="shared" si="87"/>
        <v>-671.29331041472869</v>
      </c>
      <c r="X243" s="35">
        <f t="shared" si="87"/>
        <v>-594.63703917573639</v>
      </c>
      <c r="Y243" s="35">
        <f t="shared" si="87"/>
        <v>-698.07117173180995</v>
      </c>
      <c r="Z243" s="35">
        <f t="shared" si="87"/>
        <v>-594.63703917573616</v>
      </c>
      <c r="AA243" s="35">
        <f t="shared" si="79"/>
        <v>-6005.1549456610364</v>
      </c>
      <c r="AB243" s="35">
        <f t="shared" si="80"/>
        <v>-6723.9033948152974</v>
      </c>
    </row>
    <row r="244" spans="1:28" s="51" customFormat="1" x14ac:dyDescent="0.25">
      <c r="A244" s="48" t="s">
        <v>392</v>
      </c>
      <c r="B244" s="49" t="s">
        <v>393</v>
      </c>
      <c r="C244" s="50" t="s">
        <v>36</v>
      </c>
      <c r="D244" s="35">
        <v>-833.67557279880009</v>
      </c>
      <c r="E244" s="35">
        <v>-398.00388758199989</v>
      </c>
      <c r="F244" s="35">
        <v>-265.40594379000044</v>
      </c>
      <c r="G244" s="35">
        <v>-179.87452748113304</v>
      </c>
      <c r="H244" s="35">
        <v>-189.86330568744799</v>
      </c>
      <c r="I244" s="35">
        <v>-665.17711053701714</v>
      </c>
      <c r="J244" s="35">
        <v>-542.54324771000017</v>
      </c>
      <c r="K244" s="35">
        <v>-930.15984475041637</v>
      </c>
      <c r="L244" s="35">
        <v>-833.05782057000022</v>
      </c>
      <c r="M244" s="35">
        <v>-541.20465487217587</v>
      </c>
      <c r="N244" s="35">
        <v>-783.66029612378907</v>
      </c>
      <c r="O244" s="35">
        <v>-574.15320552117601</v>
      </c>
      <c r="P244" s="35">
        <v>-764.62643313128842</v>
      </c>
      <c r="Q244" s="35">
        <v>-593.37261960017599</v>
      </c>
      <c r="R244" s="35">
        <v>-908.59218696775076</v>
      </c>
      <c r="S244" s="35">
        <v>-620.78772878857592</v>
      </c>
      <c r="T244" s="35">
        <v>-919.50749735389456</v>
      </c>
      <c r="U244" s="35">
        <v>-645.54536684061111</v>
      </c>
      <c r="V244" s="35">
        <v>-594.63703917573616</v>
      </c>
      <c r="W244" s="35">
        <v>-671.29331041472801</v>
      </c>
      <c r="X244" s="35">
        <v>-594.63703917573639</v>
      </c>
      <c r="Y244" s="35">
        <v>-698.07117173181018</v>
      </c>
      <c r="Z244" s="35">
        <v>-594.63703917573616</v>
      </c>
      <c r="AA244" s="35">
        <f t="shared" si="79"/>
        <v>-6006.9944559171172</v>
      </c>
      <c r="AB244" s="35">
        <f t="shared" si="80"/>
        <v>-6725.7619050713802</v>
      </c>
    </row>
    <row r="245" spans="1:28" s="51" customFormat="1" x14ac:dyDescent="0.25">
      <c r="A245" s="48" t="s">
        <v>394</v>
      </c>
      <c r="B245" s="49" t="s">
        <v>395</v>
      </c>
      <c r="C245" s="50" t="s">
        <v>36</v>
      </c>
      <c r="D245" s="35">
        <v>12.853149798800153</v>
      </c>
      <c r="E245" s="35">
        <v>5.9348381999911659E-2</v>
      </c>
      <c r="F245" s="35">
        <v>-2.3904773032095821</v>
      </c>
      <c r="G245" s="35">
        <v>0</v>
      </c>
      <c r="H245" s="35">
        <v>0.23279499231201109</v>
      </c>
      <c r="I245" s="35">
        <v>0</v>
      </c>
      <c r="J245" s="35">
        <v>1.6067152637707824</v>
      </c>
      <c r="K245" s="35">
        <v>6.8212102632969618E-13</v>
      </c>
      <c r="L245" s="35">
        <v>1.9E-2</v>
      </c>
      <c r="M245" s="35">
        <v>-1.1368683772161603E-13</v>
      </c>
      <c r="N245" s="35">
        <v>0</v>
      </c>
      <c r="O245" s="35">
        <v>0</v>
      </c>
      <c r="P245" s="35">
        <v>0</v>
      </c>
      <c r="Q245" s="35">
        <v>-2.2737367544323206E-13</v>
      </c>
      <c r="R245" s="35">
        <v>0</v>
      </c>
      <c r="S245" s="35">
        <v>-9.0949470177292824E-13</v>
      </c>
      <c r="T245" s="35">
        <v>0</v>
      </c>
      <c r="U245" s="35">
        <v>-9.0949470177292824E-13</v>
      </c>
      <c r="V245" s="35">
        <v>0</v>
      </c>
      <c r="W245" s="35">
        <v>-6.8212102632969618E-13</v>
      </c>
      <c r="X245" s="35">
        <v>0</v>
      </c>
      <c r="Y245" s="35">
        <v>2.2737367544323206E-13</v>
      </c>
      <c r="Z245" s="35">
        <v>0</v>
      </c>
      <c r="AA245" s="35">
        <f t="shared" si="79"/>
        <v>1.8395102560808609</v>
      </c>
      <c r="AB245" s="35">
        <f t="shared" si="80"/>
        <v>1.8585102560827935</v>
      </c>
    </row>
    <row r="246" spans="1:28" s="31" customFormat="1" ht="31.5" x14ac:dyDescent="0.25">
      <c r="A246" s="32" t="s">
        <v>396</v>
      </c>
      <c r="B246" s="33" t="s">
        <v>397</v>
      </c>
      <c r="C246" s="34" t="s">
        <v>36</v>
      </c>
      <c r="D246" s="35">
        <f>SUM(D247:D248)</f>
        <v>783.18109200000004</v>
      </c>
      <c r="E246" s="35">
        <f t="shared" ref="E246:Z246" si="88">SUM(E247:E248)</f>
        <v>-853.95860816100003</v>
      </c>
      <c r="F246" s="35">
        <f t="shared" si="88"/>
        <v>-44.660384036890036</v>
      </c>
      <c r="G246" s="35">
        <f t="shared" si="88"/>
        <v>-661.25880000000018</v>
      </c>
      <c r="H246" s="35">
        <f t="shared" si="88"/>
        <v>-1272.0273719520978</v>
      </c>
      <c r="I246" s="35">
        <f t="shared" si="88"/>
        <v>-132.55504840308436</v>
      </c>
      <c r="J246" s="35">
        <f t="shared" si="88"/>
        <v>-408.0358868764647</v>
      </c>
      <c r="K246" s="35">
        <f t="shared" si="88"/>
        <v>6.6974688310671775</v>
      </c>
      <c r="L246" s="35">
        <f t="shared" si="88"/>
        <v>179.0167945061462</v>
      </c>
      <c r="M246" s="35">
        <f t="shared" si="88"/>
        <v>-109.04850769592122</v>
      </c>
      <c r="N246" s="35">
        <f t="shared" si="88"/>
        <v>-169.71440165803565</v>
      </c>
      <c r="O246" s="35">
        <f t="shared" si="88"/>
        <v>-35.368858242834136</v>
      </c>
      <c r="P246" s="35">
        <f t="shared" si="88"/>
        <v>-182.35703797048524</v>
      </c>
      <c r="Q246" s="35">
        <f t="shared" si="88"/>
        <v>-86.799510108798472</v>
      </c>
      <c r="R246" s="35">
        <f t="shared" si="88"/>
        <v>-152.38086034893411</v>
      </c>
      <c r="S246" s="35">
        <f t="shared" si="88"/>
        <v>-29.566490143161801</v>
      </c>
      <c r="T246" s="35">
        <f t="shared" si="88"/>
        <v>-239.68226210273465</v>
      </c>
      <c r="U246" s="35">
        <f t="shared" si="88"/>
        <v>-46.013485113822959</v>
      </c>
      <c r="V246" s="35">
        <f t="shared" si="88"/>
        <v>-175.65579228836165</v>
      </c>
      <c r="W246" s="35">
        <f t="shared" si="88"/>
        <v>-64.642370322220827</v>
      </c>
      <c r="X246" s="35">
        <f t="shared" si="88"/>
        <v>-319.87368930009069</v>
      </c>
      <c r="Y246" s="35">
        <f t="shared" si="88"/>
        <v>-66.217534070957868</v>
      </c>
      <c r="Z246" s="35">
        <f t="shared" si="88"/>
        <v>-333.86518140220494</v>
      </c>
      <c r="AA246" s="35">
        <f t="shared" si="79"/>
        <v>-2111.022545695213</v>
      </c>
      <c r="AB246" s="35">
        <f>H246+J246+L246+N246+P246+R246+T246+V246+X246+Z246</f>
        <v>-3074.575689393263</v>
      </c>
    </row>
    <row r="247" spans="1:28" s="51" customFormat="1" x14ac:dyDescent="0.25">
      <c r="A247" s="48" t="s">
        <v>398</v>
      </c>
      <c r="B247" s="49" t="s">
        <v>399</v>
      </c>
      <c r="C247" s="50" t="s">
        <v>36</v>
      </c>
      <c r="D247" s="35">
        <v>784.00500000000011</v>
      </c>
      <c r="E247" s="35">
        <v>-422.7085361610001</v>
      </c>
      <c r="F247" s="35">
        <v>-225.36407000000008</v>
      </c>
      <c r="G247" s="35">
        <v>-680.88400000000001</v>
      </c>
      <c r="H247" s="35">
        <v>-1245.9155903984733</v>
      </c>
      <c r="I247" s="35">
        <v>-100</v>
      </c>
      <c r="J247" s="35">
        <v>-396.39715360037007</v>
      </c>
      <c r="K247" s="35">
        <v>-2.9293143346876605E-4</v>
      </c>
      <c r="L247" s="35">
        <v>173.85634973567221</v>
      </c>
      <c r="M247" s="35">
        <v>0</v>
      </c>
      <c r="N247" s="35">
        <v>-173.85634578938584</v>
      </c>
      <c r="O247" s="35">
        <v>0</v>
      </c>
      <c r="P247" s="35">
        <v>0</v>
      </c>
      <c r="Q247" s="35">
        <v>0</v>
      </c>
      <c r="R247" s="35">
        <v>0</v>
      </c>
      <c r="S247" s="35">
        <v>0</v>
      </c>
      <c r="T247" s="35">
        <v>0</v>
      </c>
      <c r="U247" s="35">
        <v>0</v>
      </c>
      <c r="V247" s="35">
        <v>0</v>
      </c>
      <c r="W247" s="35">
        <v>0</v>
      </c>
      <c r="X247" s="35">
        <v>0</v>
      </c>
      <c r="Y247" s="35">
        <v>0</v>
      </c>
      <c r="Z247" s="35">
        <v>0</v>
      </c>
      <c r="AA247" s="35">
        <f t="shared" si="79"/>
        <v>-1642.3130369302769</v>
      </c>
      <c r="AB247" s="35">
        <f t="shared" si="80"/>
        <v>-1642.312740052557</v>
      </c>
    </row>
    <row r="248" spans="1:28" s="51" customFormat="1" x14ac:dyDescent="0.25">
      <c r="A248" s="48" t="s">
        <v>400</v>
      </c>
      <c r="B248" s="49" t="s">
        <v>401</v>
      </c>
      <c r="C248" s="50" t="s">
        <v>36</v>
      </c>
      <c r="D248" s="35">
        <v>-0.82390800000007403</v>
      </c>
      <c r="E248" s="35">
        <v>-431.25007199999999</v>
      </c>
      <c r="F248" s="35">
        <v>180.70368596311005</v>
      </c>
      <c r="G248" s="35">
        <v>19.625199999999836</v>
      </c>
      <c r="H248" s="35">
        <v>-26.111781553624496</v>
      </c>
      <c r="I248" s="35">
        <v>-32.555048403084356</v>
      </c>
      <c r="J248" s="35">
        <v>-11.638733276094626</v>
      </c>
      <c r="K248" s="35">
        <v>6.6977617625006465</v>
      </c>
      <c r="L248" s="35">
        <v>5.1604447704739869</v>
      </c>
      <c r="M248" s="35">
        <v>-109.04850769592122</v>
      </c>
      <c r="N248" s="35">
        <v>4.1419441313501748</v>
      </c>
      <c r="O248" s="35">
        <v>-35.368858242834136</v>
      </c>
      <c r="P248" s="35">
        <v>-182.35703797048524</v>
      </c>
      <c r="Q248" s="35">
        <v>-86.799510108798472</v>
      </c>
      <c r="R248" s="35">
        <v>-152.38086034893411</v>
      </c>
      <c r="S248" s="35">
        <v>-29.566490143161801</v>
      </c>
      <c r="T248" s="35">
        <v>-239.68226210273465</v>
      </c>
      <c r="U248" s="35">
        <v>-46.013485113822959</v>
      </c>
      <c r="V248" s="35">
        <v>-175.65579228836165</v>
      </c>
      <c r="W248" s="35">
        <v>-64.642370322220827</v>
      </c>
      <c r="X248" s="35">
        <v>-319.87368930009069</v>
      </c>
      <c r="Y248" s="35">
        <v>-66.217534070957868</v>
      </c>
      <c r="Z248" s="35">
        <v>-333.86518140220494</v>
      </c>
      <c r="AA248" s="35">
        <f t="shared" si="79"/>
        <v>-468.70950876493578</v>
      </c>
      <c r="AB248" s="35">
        <f t="shared" si="80"/>
        <v>-1432.2629493407062</v>
      </c>
    </row>
    <row r="249" spans="1:28" s="31" customFormat="1" x14ac:dyDescent="0.25">
      <c r="A249" s="32" t="s">
        <v>402</v>
      </c>
      <c r="B249" s="33" t="s">
        <v>403</v>
      </c>
      <c r="C249" s="34" t="s">
        <v>36</v>
      </c>
      <c r="D249" s="35">
        <v>-132.96395000000001</v>
      </c>
      <c r="E249" s="35">
        <v>-57.278460000000003</v>
      </c>
      <c r="F249" s="35">
        <v>-93.37706</v>
      </c>
      <c r="G249" s="35">
        <v>0</v>
      </c>
      <c r="H249" s="35">
        <v>113.96549</v>
      </c>
      <c r="I249" s="35">
        <v>0</v>
      </c>
      <c r="J249" s="35">
        <v>0</v>
      </c>
      <c r="K249" s="35">
        <v>0</v>
      </c>
      <c r="L249" s="35">
        <v>11.18440856915689</v>
      </c>
      <c r="M249" s="35">
        <v>-380</v>
      </c>
      <c r="N249" s="35">
        <v>-237</v>
      </c>
      <c r="O249" s="35">
        <v>-280</v>
      </c>
      <c r="P249" s="35">
        <v>-300</v>
      </c>
      <c r="Q249" s="35">
        <v>-75</v>
      </c>
      <c r="R249" s="35">
        <v>-295</v>
      </c>
      <c r="S249" s="35">
        <v>-270</v>
      </c>
      <c r="T249" s="35">
        <v>-210</v>
      </c>
      <c r="U249" s="35">
        <v>-100</v>
      </c>
      <c r="V249" s="35">
        <v>-650</v>
      </c>
      <c r="W249" s="35">
        <v>-100</v>
      </c>
      <c r="X249" s="35">
        <v>-560</v>
      </c>
      <c r="Y249" s="35">
        <v>-100</v>
      </c>
      <c r="Z249" s="35">
        <v>-580</v>
      </c>
      <c r="AA249" s="35">
        <f t="shared" si="79"/>
        <v>-1191.03451</v>
      </c>
      <c r="AB249" s="35">
        <f t="shared" si="80"/>
        <v>-2706.8501014308431</v>
      </c>
    </row>
    <row r="250" spans="1:28" s="31" customFormat="1" ht="31.5" x14ac:dyDescent="0.25">
      <c r="A250" s="32" t="s">
        <v>404</v>
      </c>
      <c r="B250" s="33" t="s">
        <v>405</v>
      </c>
      <c r="C250" s="34" t="s">
        <v>36</v>
      </c>
      <c r="D250" s="35">
        <f>D242+D243+D246+D249</f>
        <v>21.935003870000571</v>
      </c>
      <c r="E250" s="35">
        <f t="shared" ref="E250:Z250" si="89">E242+E243+E246+E249</f>
        <v>122.32399700899964</v>
      </c>
      <c r="F250" s="35">
        <f t="shared" si="89"/>
        <v>-139.67951431093931</v>
      </c>
      <c r="G250" s="35">
        <f t="shared" si="89"/>
        <v>23.847751303001019</v>
      </c>
      <c r="H250" s="35">
        <f t="shared" si="89"/>
        <v>136.56484306313354</v>
      </c>
      <c r="I250" s="35">
        <f t="shared" si="89"/>
        <v>3.654854796972586</v>
      </c>
      <c r="J250" s="35">
        <f t="shared" si="89"/>
        <v>-140.0703336862482</v>
      </c>
      <c r="K250" s="35">
        <f t="shared" si="89"/>
        <v>18.659495725111533</v>
      </c>
      <c r="L250" s="35">
        <f t="shared" si="89"/>
        <v>-1.0735490350035342</v>
      </c>
      <c r="M250" s="35">
        <f t="shared" si="89"/>
        <v>-17.755441493133276</v>
      </c>
      <c r="N250" s="35">
        <f t="shared" si="89"/>
        <v>23.48912986914354</v>
      </c>
      <c r="O250" s="35">
        <f t="shared" si="89"/>
        <v>0.33141536207892841</v>
      </c>
      <c r="P250" s="35">
        <f t="shared" si="89"/>
        <v>-19.692282423345944</v>
      </c>
      <c r="Q250" s="35">
        <f t="shared" si="89"/>
        <v>4.0965460829744416</v>
      </c>
      <c r="R250" s="35">
        <f t="shared" si="89"/>
        <v>15.223278374711981</v>
      </c>
      <c r="S250" s="35">
        <f t="shared" si="89"/>
        <v>-5.5631109246687629</v>
      </c>
      <c r="T250" s="35">
        <f t="shared" si="89"/>
        <v>-1.0323975211943264</v>
      </c>
      <c r="U250" s="35">
        <f t="shared" si="89"/>
        <v>4.8344936085754</v>
      </c>
      <c r="V250" s="35">
        <f t="shared" si="89"/>
        <v>22.916982888098346</v>
      </c>
      <c r="W250" s="35">
        <f t="shared" si="89"/>
        <v>14.537557222340169</v>
      </c>
      <c r="X250" s="35">
        <f t="shared" si="89"/>
        <v>-3.9203463368414759</v>
      </c>
      <c r="Y250" s="35">
        <f t="shared" si="89"/>
        <v>47.878389834170207</v>
      </c>
      <c r="Z250" s="35">
        <f t="shared" si="89"/>
        <v>-14.763585582627115</v>
      </c>
      <c r="AA250" s="35">
        <f t="shared" si="79"/>
        <v>63.513854794333973</v>
      </c>
      <c r="AB250" s="35">
        <f t="shared" si="80"/>
        <v>17.6417396098268</v>
      </c>
    </row>
    <row r="251" spans="1:28" s="31" customFormat="1" x14ac:dyDescent="0.25">
      <c r="A251" s="32" t="s">
        <v>406</v>
      </c>
      <c r="B251" s="33" t="s">
        <v>407</v>
      </c>
      <c r="C251" s="34" t="s">
        <v>36</v>
      </c>
      <c r="D251" s="35">
        <v>0</v>
      </c>
      <c r="E251" s="35">
        <v>21.934999999999999</v>
      </c>
      <c r="F251" s="35">
        <v>144.25899999999999</v>
      </c>
      <c r="G251" s="35">
        <v>4.5790489999987187</v>
      </c>
      <c r="H251" s="35">
        <v>4.58</v>
      </c>
      <c r="I251" s="35">
        <v>28.395443304980173</v>
      </c>
      <c r="J251" s="35">
        <v>141.14429999999999</v>
      </c>
      <c r="K251" s="35">
        <v>1.0739663137519382</v>
      </c>
      <c r="L251" s="35">
        <v>1.0739663137517823</v>
      </c>
      <c r="M251" s="35">
        <v>19.733462038862935</v>
      </c>
      <c r="N251" s="35">
        <v>4.1727874824815103E-4</v>
      </c>
      <c r="O251" s="35">
        <v>1.978020545727748</v>
      </c>
      <c r="P251" s="35">
        <v>23.489547147891788</v>
      </c>
      <c r="Q251" s="35">
        <v>2.309435907806852</v>
      </c>
      <c r="R251" s="35">
        <v>3.797264724545844</v>
      </c>
      <c r="S251" s="35">
        <v>6.4059819907821076</v>
      </c>
      <c r="T251" s="35">
        <v>19.020543099257825</v>
      </c>
      <c r="U251" s="35">
        <v>0.84287106611230411</v>
      </c>
      <c r="V251" s="35">
        <v>17.988145578063499</v>
      </c>
      <c r="W251" s="35">
        <v>5.6773646746885493</v>
      </c>
      <c r="X251" s="35">
        <v>40.905128466161841</v>
      </c>
      <c r="Y251" s="35">
        <v>20.214921897028937</v>
      </c>
      <c r="Z251" s="35">
        <v>36.984782129320365</v>
      </c>
      <c r="AA251" s="34" t="s">
        <v>47</v>
      </c>
      <c r="AB251" s="34" t="s">
        <v>47</v>
      </c>
    </row>
    <row r="252" spans="1:28" s="31" customFormat="1" x14ac:dyDescent="0.25">
      <c r="A252" s="32" t="s">
        <v>408</v>
      </c>
      <c r="B252" s="33" t="s">
        <v>409</v>
      </c>
      <c r="C252" s="34" t="s">
        <v>36</v>
      </c>
      <c r="D252" s="35">
        <f>D251+D250</f>
        <v>21.935003870000571</v>
      </c>
      <c r="E252" s="35">
        <f t="shared" ref="E252:Z252" si="90">E251+E250</f>
        <v>144.25899700899964</v>
      </c>
      <c r="F252" s="35">
        <f t="shared" si="90"/>
        <v>4.5794856890606752</v>
      </c>
      <c r="G252" s="35">
        <f t="shared" si="90"/>
        <v>28.426800302999737</v>
      </c>
      <c r="H252" s="35">
        <f t="shared" si="90"/>
        <v>141.14484306313355</v>
      </c>
      <c r="I252" s="35">
        <f t="shared" si="90"/>
        <v>32.050298101952762</v>
      </c>
      <c r="J252" s="35">
        <f t="shared" si="90"/>
        <v>1.0739663137517823</v>
      </c>
      <c r="K252" s="35">
        <f t="shared" si="90"/>
        <v>19.733462038863472</v>
      </c>
      <c r="L252" s="35">
        <f t="shared" si="90"/>
        <v>4.1727874824815103E-4</v>
      </c>
      <c r="M252" s="35">
        <f t="shared" si="90"/>
        <v>1.9780205457296596</v>
      </c>
      <c r="N252" s="35">
        <f t="shared" si="90"/>
        <v>23.489547147891788</v>
      </c>
      <c r="O252" s="35">
        <f t="shared" si="90"/>
        <v>2.3094359078066766</v>
      </c>
      <c r="P252" s="35">
        <f t="shared" si="90"/>
        <v>3.797264724545844</v>
      </c>
      <c r="Q252" s="35">
        <f t="shared" si="90"/>
        <v>6.405981990781294</v>
      </c>
      <c r="R252" s="35">
        <f t="shared" si="90"/>
        <v>19.020543099257825</v>
      </c>
      <c r="S252" s="35">
        <f t="shared" si="90"/>
        <v>0.84287106611334472</v>
      </c>
      <c r="T252" s="35">
        <f t="shared" si="90"/>
        <v>17.988145578063499</v>
      </c>
      <c r="U252" s="35">
        <f t="shared" si="90"/>
        <v>5.6773646746877038</v>
      </c>
      <c r="V252" s="35">
        <f t="shared" si="90"/>
        <v>40.905128466161841</v>
      </c>
      <c r="W252" s="35">
        <f t="shared" si="90"/>
        <v>20.214921897028717</v>
      </c>
      <c r="X252" s="35">
        <f t="shared" si="90"/>
        <v>36.984782129320365</v>
      </c>
      <c r="Y252" s="35">
        <f t="shared" si="90"/>
        <v>68.093311731199151</v>
      </c>
      <c r="Z252" s="35">
        <f t="shared" si="90"/>
        <v>22.22119654669325</v>
      </c>
      <c r="AA252" s="34" t="s">
        <v>47</v>
      </c>
      <c r="AB252" s="34" t="s">
        <v>47</v>
      </c>
    </row>
    <row r="253" spans="1:28" s="31" customFormat="1" x14ac:dyDescent="0.25">
      <c r="A253" s="32" t="s">
        <v>410</v>
      </c>
      <c r="B253" s="33" t="s">
        <v>128</v>
      </c>
      <c r="C253" s="34" t="s">
        <v>47</v>
      </c>
      <c r="D253" s="34" t="s">
        <v>47</v>
      </c>
      <c r="E253" s="34" t="s">
        <v>47</v>
      </c>
      <c r="F253" s="34" t="s">
        <v>47</v>
      </c>
      <c r="G253" s="34" t="s">
        <v>47</v>
      </c>
      <c r="H253" s="34" t="s">
        <v>47</v>
      </c>
      <c r="I253" s="34" t="s">
        <v>47</v>
      </c>
      <c r="J253" s="34" t="s">
        <v>47</v>
      </c>
      <c r="K253" s="34" t="s">
        <v>47</v>
      </c>
      <c r="L253" s="34" t="s">
        <v>47</v>
      </c>
      <c r="M253" s="34" t="s">
        <v>47</v>
      </c>
      <c r="N253" s="34" t="s">
        <v>47</v>
      </c>
      <c r="O253" s="34" t="s">
        <v>47</v>
      </c>
      <c r="P253" s="34" t="s">
        <v>47</v>
      </c>
      <c r="Q253" s="34" t="s">
        <v>47</v>
      </c>
      <c r="R253" s="34" t="s">
        <v>47</v>
      </c>
      <c r="S253" s="34" t="s">
        <v>47</v>
      </c>
      <c r="T253" s="34" t="s">
        <v>47</v>
      </c>
      <c r="U253" s="34" t="s">
        <v>47</v>
      </c>
      <c r="V253" s="34" t="s">
        <v>47</v>
      </c>
      <c r="W253" s="34" t="s">
        <v>47</v>
      </c>
      <c r="X253" s="34" t="s">
        <v>47</v>
      </c>
      <c r="Y253" s="34" t="s">
        <v>47</v>
      </c>
      <c r="Z253" s="34" t="s">
        <v>47</v>
      </c>
      <c r="AA253" s="34" t="s">
        <v>47</v>
      </c>
      <c r="AB253" s="34" t="s">
        <v>47</v>
      </c>
    </row>
    <row r="254" spans="1:28" s="7" customFormat="1" x14ac:dyDescent="0.25">
      <c r="A254" s="32" t="s">
        <v>411</v>
      </c>
      <c r="B254" s="42" t="s">
        <v>412</v>
      </c>
      <c r="C254" s="34" t="s">
        <v>36</v>
      </c>
      <c r="D254" s="35">
        <f>SUM(D255,D263,D265,D267,D269,D281,D271,D273,D275)</f>
        <v>2101.2996443299999</v>
      </c>
      <c r="E254" s="35">
        <f t="shared" ref="E254:Z254" si="91">SUM(E255,E263,E265,E267,E269,E281,E271,E273,E275)</f>
        <v>1645.175000794</v>
      </c>
      <c r="F254" s="35">
        <f t="shared" si="91"/>
        <v>2409.910078509999</v>
      </c>
      <c r="G254" s="35">
        <f t="shared" si="91"/>
        <v>1561.6897834802398</v>
      </c>
      <c r="H254" s="35">
        <f t="shared" si="91"/>
        <v>1362.8399539863351</v>
      </c>
      <c r="I254" s="35">
        <f t="shared" si="91"/>
        <v>1629.9403392360152</v>
      </c>
      <c r="J254" s="35">
        <f t="shared" si="91"/>
        <v>931.68027804611324</v>
      </c>
      <c r="K254" s="35">
        <f t="shared" si="91"/>
        <v>923.11070325065225</v>
      </c>
      <c r="L254" s="35">
        <f t="shared" si="91"/>
        <v>756.0424919670802</v>
      </c>
      <c r="M254" s="35">
        <f t="shared" si="91"/>
        <v>861.24757219335095</v>
      </c>
      <c r="N254" s="35">
        <f t="shared" si="91"/>
        <v>785.8417133238911</v>
      </c>
      <c r="O254" s="35">
        <f t="shared" si="91"/>
        <v>782.53118264025738</v>
      </c>
      <c r="P254" s="35">
        <f t="shared" si="91"/>
        <v>756.17505996583759</v>
      </c>
      <c r="Q254" s="35">
        <f t="shared" si="91"/>
        <v>675.59647802788209</v>
      </c>
      <c r="R254" s="35">
        <f t="shared" si="91"/>
        <v>744.01625428753346</v>
      </c>
      <c r="S254" s="35">
        <f t="shared" si="91"/>
        <v>626.78811909607418</v>
      </c>
      <c r="T254" s="35">
        <f t="shared" si="91"/>
        <v>718.89428151979109</v>
      </c>
      <c r="U254" s="35">
        <f t="shared" si="91"/>
        <v>582.30056165851079</v>
      </c>
      <c r="V254" s="35">
        <f t="shared" si="91"/>
        <v>733.80462527274994</v>
      </c>
      <c r="W254" s="35">
        <f t="shared" si="91"/>
        <v>516.12909457782007</v>
      </c>
      <c r="X254" s="35">
        <f t="shared" si="91"/>
        <v>751.69078039868077</v>
      </c>
      <c r="Y254" s="35">
        <f t="shared" si="91"/>
        <v>470.42384489230909</v>
      </c>
      <c r="Z254" s="35">
        <f t="shared" si="91"/>
        <v>770.11352017838976</v>
      </c>
      <c r="AA254" s="34" t="s">
        <v>47</v>
      </c>
      <c r="AB254" s="34" t="s">
        <v>47</v>
      </c>
    </row>
    <row r="255" spans="1:28" s="7" customFormat="1" ht="31.5" customHeight="1" x14ac:dyDescent="0.25">
      <c r="A255" s="36" t="s">
        <v>413</v>
      </c>
      <c r="B255" s="41" t="s">
        <v>414</v>
      </c>
      <c r="C255" s="38" t="s">
        <v>36</v>
      </c>
      <c r="D255" s="35">
        <f>SUM(D257,D259,D261)</f>
        <v>0</v>
      </c>
      <c r="E255" s="35">
        <f t="shared" ref="E255:Z255" si="92">SUM(E257,E259,E261)</f>
        <v>0</v>
      </c>
      <c r="F255" s="35">
        <f t="shared" si="92"/>
        <v>0</v>
      </c>
      <c r="G255" s="35">
        <f t="shared" si="92"/>
        <v>0</v>
      </c>
      <c r="H255" s="35">
        <f t="shared" si="92"/>
        <v>0</v>
      </c>
      <c r="I255" s="35">
        <f t="shared" si="92"/>
        <v>0</v>
      </c>
      <c r="J255" s="35">
        <f t="shared" si="92"/>
        <v>0</v>
      </c>
      <c r="K255" s="35">
        <f t="shared" si="92"/>
        <v>0</v>
      </c>
      <c r="L255" s="35">
        <f t="shared" si="92"/>
        <v>0</v>
      </c>
      <c r="M255" s="35">
        <f t="shared" si="92"/>
        <v>0</v>
      </c>
      <c r="N255" s="35">
        <f t="shared" si="92"/>
        <v>0</v>
      </c>
      <c r="O255" s="35">
        <f t="shared" si="92"/>
        <v>0</v>
      </c>
      <c r="P255" s="35">
        <f t="shared" si="92"/>
        <v>0</v>
      </c>
      <c r="Q255" s="35">
        <f t="shared" si="92"/>
        <v>0</v>
      </c>
      <c r="R255" s="35">
        <f t="shared" si="92"/>
        <v>0</v>
      </c>
      <c r="S255" s="35">
        <f t="shared" si="92"/>
        <v>0</v>
      </c>
      <c r="T255" s="35">
        <f t="shared" si="92"/>
        <v>0</v>
      </c>
      <c r="U255" s="35">
        <f t="shared" si="92"/>
        <v>0</v>
      </c>
      <c r="V255" s="35">
        <f t="shared" si="92"/>
        <v>0</v>
      </c>
      <c r="W255" s="35">
        <f t="shared" si="92"/>
        <v>0</v>
      </c>
      <c r="X255" s="35">
        <f t="shared" si="92"/>
        <v>0</v>
      </c>
      <c r="Y255" s="35">
        <f t="shared" si="92"/>
        <v>0</v>
      </c>
      <c r="Z255" s="35">
        <f t="shared" si="92"/>
        <v>0</v>
      </c>
      <c r="AA255" s="34" t="s">
        <v>47</v>
      </c>
      <c r="AB255" s="34" t="s">
        <v>47</v>
      </c>
    </row>
    <row r="256" spans="1:28" s="7" customFormat="1" ht="15.75" customHeight="1" x14ac:dyDescent="0.25">
      <c r="A256" s="36" t="s">
        <v>415</v>
      </c>
      <c r="B256" s="43" t="s">
        <v>416</v>
      </c>
      <c r="C256" s="38" t="s">
        <v>36</v>
      </c>
      <c r="D256" s="35">
        <v>0</v>
      </c>
      <c r="E256" s="35">
        <v>0</v>
      </c>
      <c r="F256" s="35">
        <v>0</v>
      </c>
      <c r="G256" s="35">
        <v>0</v>
      </c>
      <c r="H256" s="35">
        <v>0</v>
      </c>
      <c r="I256" s="35">
        <v>0</v>
      </c>
      <c r="J256" s="35">
        <v>0</v>
      </c>
      <c r="K256" s="35">
        <v>0</v>
      </c>
      <c r="L256" s="35">
        <v>0</v>
      </c>
      <c r="M256" s="35">
        <v>0</v>
      </c>
      <c r="N256" s="35">
        <v>0</v>
      </c>
      <c r="O256" s="35">
        <v>0</v>
      </c>
      <c r="P256" s="35">
        <v>0</v>
      </c>
      <c r="Q256" s="35">
        <v>0</v>
      </c>
      <c r="R256" s="35">
        <v>0</v>
      </c>
      <c r="S256" s="35">
        <v>0</v>
      </c>
      <c r="T256" s="35">
        <v>0</v>
      </c>
      <c r="U256" s="35">
        <v>0</v>
      </c>
      <c r="V256" s="35">
        <v>0</v>
      </c>
      <c r="W256" s="35">
        <v>0</v>
      </c>
      <c r="X256" s="35">
        <v>0</v>
      </c>
      <c r="Y256" s="35">
        <v>0</v>
      </c>
      <c r="Z256" s="35">
        <v>0</v>
      </c>
      <c r="AA256" s="34" t="s">
        <v>47</v>
      </c>
      <c r="AB256" s="34" t="s">
        <v>47</v>
      </c>
    </row>
    <row r="257" spans="1:28" s="7" customFormat="1" ht="31.5" customHeight="1" x14ac:dyDescent="0.25">
      <c r="A257" s="36" t="s">
        <v>417</v>
      </c>
      <c r="B257" s="43" t="s">
        <v>418</v>
      </c>
      <c r="C257" s="38" t="s">
        <v>36</v>
      </c>
      <c r="D257" s="35">
        <v>0</v>
      </c>
      <c r="E257" s="35">
        <v>0</v>
      </c>
      <c r="F257" s="35">
        <v>0</v>
      </c>
      <c r="G257" s="35">
        <v>0</v>
      </c>
      <c r="H257" s="35">
        <v>0</v>
      </c>
      <c r="I257" s="35">
        <v>0</v>
      </c>
      <c r="J257" s="35">
        <v>0</v>
      </c>
      <c r="K257" s="35">
        <v>0</v>
      </c>
      <c r="L257" s="35">
        <v>0</v>
      </c>
      <c r="M257" s="35">
        <v>0</v>
      </c>
      <c r="N257" s="35">
        <v>0</v>
      </c>
      <c r="O257" s="35">
        <v>0</v>
      </c>
      <c r="P257" s="35">
        <v>0</v>
      </c>
      <c r="Q257" s="35">
        <v>0</v>
      </c>
      <c r="R257" s="35">
        <v>0</v>
      </c>
      <c r="S257" s="35">
        <v>0</v>
      </c>
      <c r="T257" s="35">
        <v>0</v>
      </c>
      <c r="U257" s="35">
        <v>0</v>
      </c>
      <c r="V257" s="35">
        <v>0</v>
      </c>
      <c r="W257" s="35">
        <v>0</v>
      </c>
      <c r="X257" s="35">
        <v>0</v>
      </c>
      <c r="Y257" s="35">
        <v>0</v>
      </c>
      <c r="Z257" s="35">
        <v>0</v>
      </c>
      <c r="AA257" s="34" t="s">
        <v>47</v>
      </c>
      <c r="AB257" s="34" t="s">
        <v>47</v>
      </c>
    </row>
    <row r="258" spans="1:28" s="7" customFormat="1" ht="15.75" customHeight="1" x14ac:dyDescent="0.25">
      <c r="A258" s="36" t="s">
        <v>419</v>
      </c>
      <c r="B258" s="44" t="s">
        <v>416</v>
      </c>
      <c r="C258" s="38" t="s">
        <v>36</v>
      </c>
      <c r="D258" s="35">
        <v>0</v>
      </c>
      <c r="E258" s="35">
        <v>0</v>
      </c>
      <c r="F258" s="35">
        <v>0</v>
      </c>
      <c r="G258" s="35">
        <v>0</v>
      </c>
      <c r="H258" s="35">
        <v>0</v>
      </c>
      <c r="I258" s="35">
        <v>0</v>
      </c>
      <c r="J258" s="35">
        <v>0</v>
      </c>
      <c r="K258" s="35">
        <v>0</v>
      </c>
      <c r="L258" s="35">
        <v>0</v>
      </c>
      <c r="M258" s="35">
        <v>0</v>
      </c>
      <c r="N258" s="35">
        <v>0</v>
      </c>
      <c r="O258" s="35">
        <v>0</v>
      </c>
      <c r="P258" s="35">
        <v>0</v>
      </c>
      <c r="Q258" s="35">
        <v>0</v>
      </c>
      <c r="R258" s="35">
        <v>0</v>
      </c>
      <c r="S258" s="35">
        <v>0</v>
      </c>
      <c r="T258" s="35">
        <v>0</v>
      </c>
      <c r="U258" s="35">
        <v>0</v>
      </c>
      <c r="V258" s="35">
        <v>0</v>
      </c>
      <c r="W258" s="35">
        <v>0</v>
      </c>
      <c r="X258" s="35">
        <v>0</v>
      </c>
      <c r="Y258" s="35">
        <v>0</v>
      </c>
      <c r="Z258" s="35">
        <v>0</v>
      </c>
      <c r="AA258" s="34" t="s">
        <v>47</v>
      </c>
      <c r="AB258" s="34" t="s">
        <v>47</v>
      </c>
    </row>
    <row r="259" spans="1:28" s="7" customFormat="1" ht="31.5" customHeight="1" x14ac:dyDescent="0.25">
      <c r="A259" s="36" t="s">
        <v>420</v>
      </c>
      <c r="B259" s="43" t="s">
        <v>42</v>
      </c>
      <c r="C259" s="38" t="s">
        <v>36</v>
      </c>
      <c r="D259" s="35">
        <v>0</v>
      </c>
      <c r="E259" s="35">
        <v>0</v>
      </c>
      <c r="F259" s="35">
        <v>0</v>
      </c>
      <c r="G259" s="35">
        <v>0</v>
      </c>
      <c r="H259" s="35">
        <v>0</v>
      </c>
      <c r="I259" s="35">
        <v>0</v>
      </c>
      <c r="J259" s="35">
        <v>0</v>
      </c>
      <c r="K259" s="35">
        <v>0</v>
      </c>
      <c r="L259" s="35">
        <v>0</v>
      </c>
      <c r="M259" s="35">
        <v>0</v>
      </c>
      <c r="N259" s="35">
        <v>0</v>
      </c>
      <c r="O259" s="35">
        <v>0</v>
      </c>
      <c r="P259" s="35">
        <v>0</v>
      </c>
      <c r="Q259" s="35">
        <v>0</v>
      </c>
      <c r="R259" s="35">
        <v>0</v>
      </c>
      <c r="S259" s="35">
        <v>0</v>
      </c>
      <c r="T259" s="35">
        <v>0</v>
      </c>
      <c r="U259" s="35">
        <v>0</v>
      </c>
      <c r="V259" s="35">
        <v>0</v>
      </c>
      <c r="W259" s="35">
        <v>0</v>
      </c>
      <c r="X259" s="35">
        <v>0</v>
      </c>
      <c r="Y259" s="35">
        <v>0</v>
      </c>
      <c r="Z259" s="35">
        <v>0</v>
      </c>
      <c r="AA259" s="34" t="s">
        <v>47</v>
      </c>
      <c r="AB259" s="34" t="s">
        <v>47</v>
      </c>
    </row>
    <row r="260" spans="1:28" s="7" customFormat="1" ht="15.75" customHeight="1" x14ac:dyDescent="0.25">
      <c r="A260" s="36" t="s">
        <v>421</v>
      </c>
      <c r="B260" s="44" t="s">
        <v>416</v>
      </c>
      <c r="C260" s="38" t="s">
        <v>36</v>
      </c>
      <c r="D260" s="35">
        <v>0</v>
      </c>
      <c r="E260" s="35">
        <v>0</v>
      </c>
      <c r="F260" s="35">
        <v>0</v>
      </c>
      <c r="G260" s="35">
        <v>0</v>
      </c>
      <c r="H260" s="35">
        <v>0</v>
      </c>
      <c r="I260" s="35">
        <v>0</v>
      </c>
      <c r="J260" s="35">
        <v>0</v>
      </c>
      <c r="K260" s="35">
        <v>0</v>
      </c>
      <c r="L260" s="35">
        <v>0</v>
      </c>
      <c r="M260" s="35">
        <v>0</v>
      </c>
      <c r="N260" s="35">
        <v>0</v>
      </c>
      <c r="O260" s="35">
        <v>0</v>
      </c>
      <c r="P260" s="35">
        <v>0</v>
      </c>
      <c r="Q260" s="35">
        <v>0</v>
      </c>
      <c r="R260" s="35">
        <v>0</v>
      </c>
      <c r="S260" s="35">
        <v>0</v>
      </c>
      <c r="T260" s="35">
        <v>0</v>
      </c>
      <c r="U260" s="35">
        <v>0</v>
      </c>
      <c r="V260" s="35">
        <v>0</v>
      </c>
      <c r="W260" s="35">
        <v>0</v>
      </c>
      <c r="X260" s="35">
        <v>0</v>
      </c>
      <c r="Y260" s="35">
        <v>0</v>
      </c>
      <c r="Z260" s="35">
        <v>0</v>
      </c>
      <c r="AA260" s="34" t="s">
        <v>47</v>
      </c>
      <c r="AB260" s="34" t="s">
        <v>47</v>
      </c>
    </row>
    <row r="261" spans="1:28" s="7" customFormat="1" ht="31.5" customHeight="1" x14ac:dyDescent="0.25">
      <c r="A261" s="36" t="s">
        <v>422</v>
      </c>
      <c r="B261" s="43" t="s">
        <v>44</v>
      </c>
      <c r="C261" s="38" t="s">
        <v>36</v>
      </c>
      <c r="D261" s="35">
        <v>0</v>
      </c>
      <c r="E261" s="35">
        <v>0</v>
      </c>
      <c r="F261" s="35">
        <v>0</v>
      </c>
      <c r="G261" s="35">
        <v>0</v>
      </c>
      <c r="H261" s="35">
        <v>0</v>
      </c>
      <c r="I261" s="35">
        <v>0</v>
      </c>
      <c r="J261" s="35">
        <v>0</v>
      </c>
      <c r="K261" s="35">
        <v>0</v>
      </c>
      <c r="L261" s="35">
        <v>0</v>
      </c>
      <c r="M261" s="35">
        <v>0</v>
      </c>
      <c r="N261" s="35">
        <v>0</v>
      </c>
      <c r="O261" s="35">
        <v>0</v>
      </c>
      <c r="P261" s="35">
        <v>0</v>
      </c>
      <c r="Q261" s="35">
        <v>0</v>
      </c>
      <c r="R261" s="35">
        <v>0</v>
      </c>
      <c r="S261" s="35">
        <v>0</v>
      </c>
      <c r="T261" s="35">
        <v>0</v>
      </c>
      <c r="U261" s="35">
        <v>0</v>
      </c>
      <c r="V261" s="35">
        <v>0</v>
      </c>
      <c r="W261" s="35">
        <v>0</v>
      </c>
      <c r="X261" s="35">
        <v>0</v>
      </c>
      <c r="Y261" s="35">
        <v>0</v>
      </c>
      <c r="Z261" s="35">
        <v>0</v>
      </c>
      <c r="AA261" s="34" t="s">
        <v>47</v>
      </c>
      <c r="AB261" s="34" t="s">
        <v>47</v>
      </c>
    </row>
    <row r="262" spans="1:28" s="7" customFormat="1" ht="15.75" customHeight="1" x14ac:dyDescent="0.25">
      <c r="A262" s="36" t="s">
        <v>423</v>
      </c>
      <c r="B262" s="44" t="s">
        <v>416</v>
      </c>
      <c r="C262" s="38" t="s">
        <v>36</v>
      </c>
      <c r="D262" s="35">
        <v>0</v>
      </c>
      <c r="E262" s="35">
        <v>0</v>
      </c>
      <c r="F262" s="35">
        <v>0</v>
      </c>
      <c r="G262" s="35">
        <v>0</v>
      </c>
      <c r="H262" s="35">
        <v>0</v>
      </c>
      <c r="I262" s="35">
        <v>0</v>
      </c>
      <c r="J262" s="35">
        <v>0</v>
      </c>
      <c r="K262" s="35">
        <v>0</v>
      </c>
      <c r="L262" s="35">
        <v>0</v>
      </c>
      <c r="M262" s="35">
        <v>0</v>
      </c>
      <c r="N262" s="35">
        <v>0</v>
      </c>
      <c r="O262" s="35">
        <v>0</v>
      </c>
      <c r="P262" s="35">
        <v>0</v>
      </c>
      <c r="Q262" s="35">
        <v>0</v>
      </c>
      <c r="R262" s="35">
        <v>0</v>
      </c>
      <c r="S262" s="35">
        <v>0</v>
      </c>
      <c r="T262" s="35">
        <v>0</v>
      </c>
      <c r="U262" s="35">
        <v>0</v>
      </c>
      <c r="V262" s="35">
        <v>0</v>
      </c>
      <c r="W262" s="35">
        <v>0</v>
      </c>
      <c r="X262" s="35">
        <v>0</v>
      </c>
      <c r="Y262" s="35">
        <v>0</v>
      </c>
      <c r="Z262" s="35">
        <v>0</v>
      </c>
      <c r="AA262" s="34" t="s">
        <v>47</v>
      </c>
      <c r="AB262" s="34" t="s">
        <v>47</v>
      </c>
    </row>
    <row r="263" spans="1:28" s="7" customFormat="1" ht="15.75" customHeight="1" x14ac:dyDescent="0.25">
      <c r="A263" s="36" t="s">
        <v>424</v>
      </c>
      <c r="B263" s="41" t="s">
        <v>425</v>
      </c>
      <c r="C263" s="38" t="s">
        <v>36</v>
      </c>
      <c r="D263" s="35" t="s">
        <v>47</v>
      </c>
      <c r="E263" s="35" t="s">
        <v>47</v>
      </c>
      <c r="F263" s="35" t="s">
        <v>47</v>
      </c>
      <c r="G263" s="35" t="s">
        <v>47</v>
      </c>
      <c r="H263" s="35" t="s">
        <v>47</v>
      </c>
      <c r="I263" s="35" t="s">
        <v>47</v>
      </c>
      <c r="J263" s="35" t="s">
        <v>47</v>
      </c>
      <c r="K263" s="35" t="s">
        <v>47</v>
      </c>
      <c r="L263" s="35" t="s">
        <v>47</v>
      </c>
      <c r="M263" s="35" t="s">
        <v>47</v>
      </c>
      <c r="N263" s="35" t="s">
        <v>47</v>
      </c>
      <c r="O263" s="35" t="s">
        <v>47</v>
      </c>
      <c r="P263" s="35" t="s">
        <v>47</v>
      </c>
      <c r="Q263" s="35" t="s">
        <v>47</v>
      </c>
      <c r="R263" s="35" t="s">
        <v>47</v>
      </c>
      <c r="S263" s="35" t="s">
        <v>47</v>
      </c>
      <c r="T263" s="35" t="s">
        <v>47</v>
      </c>
      <c r="U263" s="35" t="s">
        <v>47</v>
      </c>
      <c r="V263" s="35" t="s">
        <v>47</v>
      </c>
      <c r="W263" s="35" t="s">
        <v>47</v>
      </c>
      <c r="X263" s="35" t="s">
        <v>47</v>
      </c>
      <c r="Y263" s="35" t="s">
        <v>47</v>
      </c>
      <c r="Z263" s="35" t="s">
        <v>47</v>
      </c>
      <c r="AA263" s="34" t="s">
        <v>47</v>
      </c>
      <c r="AB263" s="34" t="s">
        <v>47</v>
      </c>
    </row>
    <row r="264" spans="1:28" s="7" customFormat="1" ht="15.75" customHeight="1" x14ac:dyDescent="0.25">
      <c r="A264" s="36" t="s">
        <v>426</v>
      </c>
      <c r="B264" s="43" t="s">
        <v>416</v>
      </c>
      <c r="C264" s="38" t="s">
        <v>36</v>
      </c>
      <c r="D264" s="35" t="s">
        <v>47</v>
      </c>
      <c r="E264" s="35" t="s">
        <v>47</v>
      </c>
      <c r="F264" s="35" t="s">
        <v>47</v>
      </c>
      <c r="G264" s="35" t="s">
        <v>47</v>
      </c>
      <c r="H264" s="35" t="s">
        <v>47</v>
      </c>
      <c r="I264" s="35" t="s">
        <v>47</v>
      </c>
      <c r="J264" s="35" t="s">
        <v>47</v>
      </c>
      <c r="K264" s="35" t="s">
        <v>47</v>
      </c>
      <c r="L264" s="35" t="s">
        <v>47</v>
      </c>
      <c r="M264" s="35" t="s">
        <v>47</v>
      </c>
      <c r="N264" s="35" t="s">
        <v>47</v>
      </c>
      <c r="O264" s="35" t="s">
        <v>47</v>
      </c>
      <c r="P264" s="35" t="s">
        <v>47</v>
      </c>
      <c r="Q264" s="35" t="s">
        <v>47</v>
      </c>
      <c r="R264" s="35" t="s">
        <v>47</v>
      </c>
      <c r="S264" s="35" t="s">
        <v>47</v>
      </c>
      <c r="T264" s="35" t="s">
        <v>47</v>
      </c>
      <c r="U264" s="35" t="s">
        <v>47</v>
      </c>
      <c r="V264" s="35" t="s">
        <v>47</v>
      </c>
      <c r="W264" s="35" t="s">
        <v>47</v>
      </c>
      <c r="X264" s="35" t="s">
        <v>47</v>
      </c>
      <c r="Y264" s="35" t="s">
        <v>47</v>
      </c>
      <c r="Z264" s="35" t="s">
        <v>47</v>
      </c>
      <c r="AA264" s="34" t="s">
        <v>47</v>
      </c>
      <c r="AB264" s="34" t="s">
        <v>47</v>
      </c>
    </row>
    <row r="265" spans="1:28" s="7" customFormat="1" x14ac:dyDescent="0.25">
      <c r="A265" s="36" t="s">
        <v>427</v>
      </c>
      <c r="B265" s="40" t="s">
        <v>428</v>
      </c>
      <c r="C265" s="38" t="s">
        <v>36</v>
      </c>
      <c r="D265" s="35">
        <v>1902.5944999999999</v>
      </c>
      <c r="E265" s="35">
        <v>1420.2389900000001</v>
      </c>
      <c r="F265" s="35">
        <v>2211.6129999999998</v>
      </c>
      <c r="G265" s="35">
        <v>1382.2586916002399</v>
      </c>
      <c r="H265" s="35">
        <v>1171.1281932152012</v>
      </c>
      <c r="I265" s="35">
        <v>1452.5094495160151</v>
      </c>
      <c r="J265" s="35">
        <v>710.88162095189227</v>
      </c>
      <c r="K265" s="35">
        <v>763.39080525090333</v>
      </c>
      <c r="L265" s="35">
        <v>642.0710384852008</v>
      </c>
      <c r="M265" s="35">
        <v>708.39481161540186</v>
      </c>
      <c r="N265" s="35">
        <v>685.13289374367935</v>
      </c>
      <c r="O265" s="35">
        <v>638.91443864230814</v>
      </c>
      <c r="P265" s="35">
        <v>699.72593834426993</v>
      </c>
      <c r="Q265" s="35">
        <v>541.78735058993288</v>
      </c>
      <c r="R265" s="35">
        <v>691.57214044420982</v>
      </c>
      <c r="S265" s="35">
        <v>502.47904239812488</v>
      </c>
      <c r="T265" s="35">
        <v>673.63895704189133</v>
      </c>
      <c r="U265" s="35">
        <v>461.99148496056159</v>
      </c>
      <c r="V265" s="35">
        <v>691.00415619328055</v>
      </c>
      <c r="W265" s="35">
        <v>420.28930079987089</v>
      </c>
      <c r="X265" s="35">
        <v>708.89031131921149</v>
      </c>
      <c r="Y265" s="35">
        <v>377.33605111435986</v>
      </c>
      <c r="Z265" s="35">
        <v>727.31305109892037</v>
      </c>
      <c r="AA265" s="34" t="s">
        <v>47</v>
      </c>
      <c r="AB265" s="34" t="s">
        <v>47</v>
      </c>
    </row>
    <row r="266" spans="1:28" s="7" customFormat="1" ht="15.75" customHeight="1" x14ac:dyDescent="0.25">
      <c r="A266" s="36" t="s">
        <v>429</v>
      </c>
      <c r="B266" s="43" t="s">
        <v>416</v>
      </c>
      <c r="C266" s="38" t="s">
        <v>36</v>
      </c>
      <c r="D266" s="35">
        <v>1603.8734802199999</v>
      </c>
      <c r="E266" s="35">
        <v>1184.3457077599996</v>
      </c>
      <c r="F266" s="35">
        <v>1533.7919999999999</v>
      </c>
      <c r="G266" s="35">
        <v>717.60000000000014</v>
      </c>
      <c r="H266" s="35">
        <v>394.43658432999973</v>
      </c>
      <c r="I266" s="35">
        <v>645.91660000000013</v>
      </c>
      <c r="J266" s="35">
        <v>249.94568300000014</v>
      </c>
      <c r="K266" s="35">
        <v>366.46608908239034</v>
      </c>
      <c r="L266" s="35">
        <v>109.69012700000009</v>
      </c>
      <c r="M266" s="35">
        <v>308.35549424669358</v>
      </c>
      <c r="N266" s="35">
        <v>154.64621487166639</v>
      </c>
      <c r="O266" s="35">
        <v>237.83238706289023</v>
      </c>
      <c r="P266" s="35">
        <v>148.58049066695372</v>
      </c>
      <c r="Q266" s="35">
        <v>139.5666786019018</v>
      </c>
      <c r="R266" s="35">
        <v>65.627063311945321</v>
      </c>
      <c r="S266" s="35">
        <v>99.116517604434279</v>
      </c>
      <c r="T266" s="35">
        <v>62.36808148460748</v>
      </c>
      <c r="U266" s="35">
        <v>93.628960166871281</v>
      </c>
      <c r="V266" s="35">
        <v>62.993698765520882</v>
      </c>
      <c r="W266" s="35">
        <v>86.926776006180589</v>
      </c>
      <c r="X266" s="35">
        <v>80.87985028664977</v>
      </c>
      <c r="Y266" s="35">
        <v>78.973526320669279</v>
      </c>
      <c r="Z266" s="35">
        <v>99.302590066358675</v>
      </c>
      <c r="AA266" s="34" t="s">
        <v>47</v>
      </c>
      <c r="AB266" s="34" t="s">
        <v>47</v>
      </c>
    </row>
    <row r="267" spans="1:28" s="7" customFormat="1" ht="15.75" customHeight="1" x14ac:dyDescent="0.25">
      <c r="A267" s="36" t="s">
        <v>430</v>
      </c>
      <c r="B267" s="40" t="s">
        <v>431</v>
      </c>
      <c r="C267" s="38" t="s">
        <v>36</v>
      </c>
      <c r="D267" s="35" t="s">
        <v>47</v>
      </c>
      <c r="E267" s="35" t="s">
        <v>47</v>
      </c>
      <c r="F267" s="35" t="s">
        <v>47</v>
      </c>
      <c r="G267" s="35" t="s">
        <v>47</v>
      </c>
      <c r="H267" s="35" t="s">
        <v>47</v>
      </c>
      <c r="I267" s="35" t="s">
        <v>47</v>
      </c>
      <c r="J267" s="35" t="s">
        <v>47</v>
      </c>
      <c r="K267" s="35" t="s">
        <v>47</v>
      </c>
      <c r="L267" s="35" t="s">
        <v>47</v>
      </c>
      <c r="M267" s="35" t="s">
        <v>47</v>
      </c>
      <c r="N267" s="35" t="s">
        <v>47</v>
      </c>
      <c r="O267" s="35" t="s">
        <v>47</v>
      </c>
      <c r="P267" s="35" t="s">
        <v>47</v>
      </c>
      <c r="Q267" s="35" t="s">
        <v>47</v>
      </c>
      <c r="R267" s="35" t="s">
        <v>47</v>
      </c>
      <c r="S267" s="35" t="s">
        <v>47</v>
      </c>
      <c r="T267" s="35" t="s">
        <v>47</v>
      </c>
      <c r="U267" s="35" t="s">
        <v>47</v>
      </c>
      <c r="V267" s="35" t="s">
        <v>47</v>
      </c>
      <c r="W267" s="35" t="s">
        <v>47</v>
      </c>
      <c r="X267" s="35" t="s">
        <v>47</v>
      </c>
      <c r="Y267" s="35" t="s">
        <v>47</v>
      </c>
      <c r="Z267" s="35" t="s">
        <v>47</v>
      </c>
      <c r="AA267" s="34" t="s">
        <v>47</v>
      </c>
      <c r="AB267" s="34" t="s">
        <v>47</v>
      </c>
    </row>
    <row r="268" spans="1:28" s="7" customFormat="1" ht="15.75" customHeight="1" x14ac:dyDescent="0.25">
      <c r="A268" s="36" t="s">
        <v>432</v>
      </c>
      <c r="B268" s="43" t="s">
        <v>416</v>
      </c>
      <c r="C268" s="38" t="s">
        <v>36</v>
      </c>
      <c r="D268" s="35" t="s">
        <v>47</v>
      </c>
      <c r="E268" s="35" t="s">
        <v>47</v>
      </c>
      <c r="F268" s="35" t="s">
        <v>47</v>
      </c>
      <c r="G268" s="35" t="s">
        <v>47</v>
      </c>
      <c r="H268" s="35" t="s">
        <v>47</v>
      </c>
      <c r="I268" s="35" t="s">
        <v>47</v>
      </c>
      <c r="J268" s="35" t="s">
        <v>47</v>
      </c>
      <c r="K268" s="35" t="s">
        <v>47</v>
      </c>
      <c r="L268" s="35" t="s">
        <v>47</v>
      </c>
      <c r="M268" s="35" t="s">
        <v>47</v>
      </c>
      <c r="N268" s="35" t="s">
        <v>47</v>
      </c>
      <c r="O268" s="35" t="s">
        <v>47</v>
      </c>
      <c r="P268" s="35" t="s">
        <v>47</v>
      </c>
      <c r="Q268" s="35" t="s">
        <v>47</v>
      </c>
      <c r="R268" s="35" t="s">
        <v>47</v>
      </c>
      <c r="S268" s="35" t="s">
        <v>47</v>
      </c>
      <c r="T268" s="35" t="s">
        <v>47</v>
      </c>
      <c r="U268" s="35" t="s">
        <v>47</v>
      </c>
      <c r="V268" s="35" t="s">
        <v>47</v>
      </c>
      <c r="W268" s="35" t="s">
        <v>47</v>
      </c>
      <c r="X268" s="35" t="s">
        <v>47</v>
      </c>
      <c r="Y268" s="35" t="s">
        <v>47</v>
      </c>
      <c r="Z268" s="35" t="s">
        <v>47</v>
      </c>
      <c r="AA268" s="34" t="s">
        <v>47</v>
      </c>
      <c r="AB268" s="34" t="s">
        <v>47</v>
      </c>
    </row>
    <row r="269" spans="1:28" s="7" customFormat="1" x14ac:dyDescent="0.25">
      <c r="A269" s="36" t="s">
        <v>433</v>
      </c>
      <c r="B269" s="40" t="s">
        <v>434</v>
      </c>
      <c r="C269" s="38" t="s">
        <v>36</v>
      </c>
      <c r="D269" s="35">
        <v>0</v>
      </c>
      <c r="E269" s="35">
        <v>0</v>
      </c>
      <c r="F269" s="35">
        <v>0</v>
      </c>
      <c r="G269" s="35">
        <v>0</v>
      </c>
      <c r="H269" s="35">
        <v>0</v>
      </c>
      <c r="I269" s="35">
        <v>0</v>
      </c>
      <c r="J269" s="35">
        <v>0</v>
      </c>
      <c r="K269" s="35">
        <v>0</v>
      </c>
      <c r="L269" s="35">
        <v>0</v>
      </c>
      <c r="M269" s="35">
        <v>0</v>
      </c>
      <c r="N269" s="35">
        <v>0</v>
      </c>
      <c r="O269" s="35">
        <v>0</v>
      </c>
      <c r="P269" s="35">
        <v>0</v>
      </c>
      <c r="Q269" s="35">
        <v>0</v>
      </c>
      <c r="R269" s="35">
        <v>0</v>
      </c>
      <c r="S269" s="35">
        <v>0</v>
      </c>
      <c r="T269" s="35">
        <v>0</v>
      </c>
      <c r="U269" s="35">
        <v>0</v>
      </c>
      <c r="V269" s="35">
        <v>0</v>
      </c>
      <c r="W269" s="35">
        <v>0</v>
      </c>
      <c r="X269" s="35">
        <v>0</v>
      </c>
      <c r="Y269" s="35">
        <v>0</v>
      </c>
      <c r="Z269" s="35">
        <v>0</v>
      </c>
      <c r="AA269" s="34" t="s">
        <v>47</v>
      </c>
      <c r="AB269" s="34" t="s">
        <v>47</v>
      </c>
    </row>
    <row r="270" spans="1:28" s="7" customFormat="1" ht="15.75" customHeight="1" x14ac:dyDescent="0.25">
      <c r="A270" s="36" t="s">
        <v>435</v>
      </c>
      <c r="B270" s="43" t="s">
        <v>416</v>
      </c>
      <c r="C270" s="38" t="s">
        <v>36</v>
      </c>
      <c r="D270" s="35">
        <v>0</v>
      </c>
      <c r="E270" s="35">
        <v>0</v>
      </c>
      <c r="F270" s="35">
        <v>0</v>
      </c>
      <c r="G270" s="35">
        <v>0</v>
      </c>
      <c r="H270" s="35">
        <v>0</v>
      </c>
      <c r="I270" s="35">
        <v>0</v>
      </c>
      <c r="J270" s="35">
        <v>0</v>
      </c>
      <c r="K270" s="35">
        <v>0</v>
      </c>
      <c r="L270" s="35">
        <v>0</v>
      </c>
      <c r="M270" s="35">
        <v>0</v>
      </c>
      <c r="N270" s="35">
        <v>0</v>
      </c>
      <c r="O270" s="35">
        <v>0</v>
      </c>
      <c r="P270" s="35">
        <v>0</v>
      </c>
      <c r="Q270" s="35">
        <v>0</v>
      </c>
      <c r="R270" s="35">
        <v>0</v>
      </c>
      <c r="S270" s="35">
        <v>0</v>
      </c>
      <c r="T270" s="35">
        <v>0</v>
      </c>
      <c r="U270" s="35">
        <v>0</v>
      </c>
      <c r="V270" s="35">
        <v>0</v>
      </c>
      <c r="W270" s="35">
        <v>0</v>
      </c>
      <c r="X270" s="35">
        <v>0</v>
      </c>
      <c r="Y270" s="35">
        <v>0</v>
      </c>
      <c r="Z270" s="35">
        <v>0</v>
      </c>
      <c r="AA270" s="34" t="s">
        <v>47</v>
      </c>
      <c r="AB270" s="34" t="s">
        <v>47</v>
      </c>
    </row>
    <row r="271" spans="1:28" s="7" customFormat="1" ht="15.75" customHeight="1" x14ac:dyDescent="0.25">
      <c r="A271" s="36" t="s">
        <v>436</v>
      </c>
      <c r="B271" s="40" t="s">
        <v>437</v>
      </c>
      <c r="C271" s="38" t="s">
        <v>36</v>
      </c>
      <c r="D271" s="35">
        <v>0</v>
      </c>
      <c r="E271" s="35">
        <v>0</v>
      </c>
      <c r="F271" s="35">
        <v>0</v>
      </c>
      <c r="G271" s="35">
        <v>0</v>
      </c>
      <c r="H271" s="35">
        <v>0</v>
      </c>
      <c r="I271" s="35">
        <v>0</v>
      </c>
      <c r="J271" s="35">
        <v>0</v>
      </c>
      <c r="K271" s="35">
        <v>0</v>
      </c>
      <c r="L271" s="35">
        <v>0</v>
      </c>
      <c r="M271" s="35">
        <v>0</v>
      </c>
      <c r="N271" s="35">
        <v>0</v>
      </c>
      <c r="O271" s="35">
        <v>0</v>
      </c>
      <c r="P271" s="35">
        <v>0</v>
      </c>
      <c r="Q271" s="35">
        <v>0</v>
      </c>
      <c r="R271" s="35">
        <v>0</v>
      </c>
      <c r="S271" s="35">
        <v>0</v>
      </c>
      <c r="T271" s="35">
        <v>0</v>
      </c>
      <c r="U271" s="35">
        <v>0</v>
      </c>
      <c r="V271" s="35">
        <v>0</v>
      </c>
      <c r="W271" s="35">
        <v>0</v>
      </c>
      <c r="X271" s="35">
        <v>0</v>
      </c>
      <c r="Y271" s="35">
        <v>0</v>
      </c>
      <c r="Z271" s="35">
        <v>0</v>
      </c>
      <c r="AA271" s="34" t="s">
        <v>47</v>
      </c>
      <c r="AB271" s="34" t="s">
        <v>47</v>
      </c>
    </row>
    <row r="272" spans="1:28" s="7" customFormat="1" ht="15.75" customHeight="1" x14ac:dyDescent="0.25">
      <c r="A272" s="36" t="s">
        <v>438</v>
      </c>
      <c r="B272" s="43" t="s">
        <v>416</v>
      </c>
      <c r="C272" s="38" t="s">
        <v>36</v>
      </c>
      <c r="D272" s="35">
        <v>0</v>
      </c>
      <c r="E272" s="35">
        <v>0</v>
      </c>
      <c r="F272" s="35">
        <v>0</v>
      </c>
      <c r="G272" s="35">
        <v>0</v>
      </c>
      <c r="H272" s="35">
        <v>0</v>
      </c>
      <c r="I272" s="35">
        <v>0</v>
      </c>
      <c r="J272" s="35">
        <v>0</v>
      </c>
      <c r="K272" s="35">
        <v>0</v>
      </c>
      <c r="L272" s="35">
        <v>0</v>
      </c>
      <c r="M272" s="35">
        <v>0</v>
      </c>
      <c r="N272" s="35">
        <v>0</v>
      </c>
      <c r="O272" s="35">
        <v>0</v>
      </c>
      <c r="P272" s="35">
        <v>0</v>
      </c>
      <c r="Q272" s="35">
        <v>0</v>
      </c>
      <c r="R272" s="35">
        <v>0</v>
      </c>
      <c r="S272" s="35">
        <v>0</v>
      </c>
      <c r="T272" s="35">
        <v>0</v>
      </c>
      <c r="U272" s="35">
        <v>0</v>
      </c>
      <c r="V272" s="35">
        <v>0</v>
      </c>
      <c r="W272" s="35">
        <v>0</v>
      </c>
      <c r="X272" s="35">
        <v>0</v>
      </c>
      <c r="Y272" s="35">
        <v>0</v>
      </c>
      <c r="Z272" s="35">
        <v>0</v>
      </c>
      <c r="AA272" s="34" t="s">
        <v>47</v>
      </c>
      <c r="AB272" s="34" t="s">
        <v>47</v>
      </c>
    </row>
    <row r="273" spans="1:28" s="7" customFormat="1" ht="15.75" customHeight="1" x14ac:dyDescent="0.25">
      <c r="A273" s="36" t="s">
        <v>439</v>
      </c>
      <c r="B273" s="40" t="s">
        <v>440</v>
      </c>
      <c r="C273" s="38" t="s">
        <v>36</v>
      </c>
      <c r="D273" s="35" t="s">
        <v>47</v>
      </c>
      <c r="E273" s="35" t="s">
        <v>47</v>
      </c>
      <c r="F273" s="35" t="s">
        <v>47</v>
      </c>
      <c r="G273" s="35" t="s">
        <v>47</v>
      </c>
      <c r="H273" s="35" t="s">
        <v>47</v>
      </c>
      <c r="I273" s="35" t="s">
        <v>47</v>
      </c>
      <c r="J273" s="35" t="s">
        <v>47</v>
      </c>
      <c r="K273" s="35" t="s">
        <v>47</v>
      </c>
      <c r="L273" s="35" t="s">
        <v>47</v>
      </c>
      <c r="M273" s="35" t="s">
        <v>47</v>
      </c>
      <c r="N273" s="35" t="s">
        <v>47</v>
      </c>
      <c r="O273" s="35" t="s">
        <v>47</v>
      </c>
      <c r="P273" s="35" t="s">
        <v>47</v>
      </c>
      <c r="Q273" s="35" t="s">
        <v>47</v>
      </c>
      <c r="R273" s="35" t="s">
        <v>47</v>
      </c>
      <c r="S273" s="35" t="s">
        <v>47</v>
      </c>
      <c r="T273" s="35" t="s">
        <v>47</v>
      </c>
      <c r="U273" s="35" t="s">
        <v>47</v>
      </c>
      <c r="V273" s="35" t="s">
        <v>47</v>
      </c>
      <c r="W273" s="35" t="s">
        <v>47</v>
      </c>
      <c r="X273" s="35" t="s">
        <v>47</v>
      </c>
      <c r="Y273" s="35" t="s">
        <v>47</v>
      </c>
      <c r="Z273" s="35" t="s">
        <v>47</v>
      </c>
      <c r="AA273" s="34" t="s">
        <v>47</v>
      </c>
      <c r="AB273" s="34" t="s">
        <v>47</v>
      </c>
    </row>
    <row r="274" spans="1:28" s="7" customFormat="1" ht="15.75" customHeight="1" x14ac:dyDescent="0.25">
      <c r="A274" s="36" t="s">
        <v>441</v>
      </c>
      <c r="B274" s="43" t="s">
        <v>416</v>
      </c>
      <c r="C274" s="38" t="s">
        <v>36</v>
      </c>
      <c r="D274" s="35" t="s">
        <v>47</v>
      </c>
      <c r="E274" s="35" t="s">
        <v>47</v>
      </c>
      <c r="F274" s="35" t="s">
        <v>47</v>
      </c>
      <c r="G274" s="35" t="s">
        <v>47</v>
      </c>
      <c r="H274" s="35" t="s">
        <v>47</v>
      </c>
      <c r="I274" s="35" t="s">
        <v>47</v>
      </c>
      <c r="J274" s="35" t="s">
        <v>47</v>
      </c>
      <c r="K274" s="35" t="s">
        <v>47</v>
      </c>
      <c r="L274" s="35" t="s">
        <v>47</v>
      </c>
      <c r="M274" s="35" t="s">
        <v>47</v>
      </c>
      <c r="N274" s="35" t="s">
        <v>47</v>
      </c>
      <c r="O274" s="35" t="s">
        <v>47</v>
      </c>
      <c r="P274" s="35" t="s">
        <v>47</v>
      </c>
      <c r="Q274" s="35" t="s">
        <v>47</v>
      </c>
      <c r="R274" s="35" t="s">
        <v>47</v>
      </c>
      <c r="S274" s="35" t="s">
        <v>47</v>
      </c>
      <c r="T274" s="35" t="s">
        <v>47</v>
      </c>
      <c r="U274" s="35" t="s">
        <v>47</v>
      </c>
      <c r="V274" s="35" t="s">
        <v>47</v>
      </c>
      <c r="W274" s="35" t="s">
        <v>47</v>
      </c>
      <c r="X274" s="35" t="s">
        <v>47</v>
      </c>
      <c r="Y274" s="35" t="s">
        <v>47</v>
      </c>
      <c r="Z274" s="35" t="s">
        <v>47</v>
      </c>
      <c r="AA274" s="34" t="s">
        <v>47</v>
      </c>
      <c r="AB274" s="34" t="s">
        <v>47</v>
      </c>
    </row>
    <row r="275" spans="1:28" s="7" customFormat="1" ht="31.5" customHeight="1" x14ac:dyDescent="0.25">
      <c r="A275" s="36" t="s">
        <v>442</v>
      </c>
      <c r="B275" s="41" t="s">
        <v>443</v>
      </c>
      <c r="C275" s="38" t="s">
        <v>36</v>
      </c>
      <c r="D275" s="35" t="s">
        <v>47</v>
      </c>
      <c r="E275" s="35" t="s">
        <v>47</v>
      </c>
      <c r="F275" s="35" t="s">
        <v>47</v>
      </c>
      <c r="G275" s="35" t="s">
        <v>47</v>
      </c>
      <c r="H275" s="35" t="s">
        <v>47</v>
      </c>
      <c r="I275" s="35" t="s">
        <v>47</v>
      </c>
      <c r="J275" s="35" t="s">
        <v>47</v>
      </c>
      <c r="K275" s="35" t="s">
        <v>47</v>
      </c>
      <c r="L275" s="35" t="s">
        <v>47</v>
      </c>
      <c r="M275" s="35" t="s">
        <v>47</v>
      </c>
      <c r="N275" s="35" t="s">
        <v>47</v>
      </c>
      <c r="O275" s="35" t="s">
        <v>47</v>
      </c>
      <c r="P275" s="35" t="s">
        <v>47</v>
      </c>
      <c r="Q275" s="35" t="s">
        <v>47</v>
      </c>
      <c r="R275" s="35" t="s">
        <v>47</v>
      </c>
      <c r="S275" s="35" t="s">
        <v>47</v>
      </c>
      <c r="T275" s="35" t="s">
        <v>47</v>
      </c>
      <c r="U275" s="35" t="s">
        <v>47</v>
      </c>
      <c r="V275" s="35" t="s">
        <v>47</v>
      </c>
      <c r="W275" s="35" t="s">
        <v>47</v>
      </c>
      <c r="X275" s="35" t="s">
        <v>47</v>
      </c>
      <c r="Y275" s="35" t="s">
        <v>47</v>
      </c>
      <c r="Z275" s="35" t="s">
        <v>47</v>
      </c>
      <c r="AA275" s="34" t="s">
        <v>47</v>
      </c>
      <c r="AB275" s="34" t="s">
        <v>47</v>
      </c>
    </row>
    <row r="276" spans="1:28" s="7" customFormat="1" ht="15.75" customHeight="1" x14ac:dyDescent="0.25">
      <c r="A276" s="36" t="s">
        <v>444</v>
      </c>
      <c r="B276" s="43" t="s">
        <v>416</v>
      </c>
      <c r="C276" s="38" t="s">
        <v>36</v>
      </c>
      <c r="D276" s="35" t="s">
        <v>47</v>
      </c>
      <c r="E276" s="35" t="s">
        <v>47</v>
      </c>
      <c r="F276" s="35" t="s">
        <v>47</v>
      </c>
      <c r="G276" s="35" t="s">
        <v>47</v>
      </c>
      <c r="H276" s="35" t="s">
        <v>47</v>
      </c>
      <c r="I276" s="35" t="s">
        <v>47</v>
      </c>
      <c r="J276" s="35" t="s">
        <v>47</v>
      </c>
      <c r="K276" s="35" t="s">
        <v>47</v>
      </c>
      <c r="L276" s="35" t="s">
        <v>47</v>
      </c>
      <c r="M276" s="35" t="s">
        <v>47</v>
      </c>
      <c r="N276" s="35" t="s">
        <v>47</v>
      </c>
      <c r="O276" s="35" t="s">
        <v>47</v>
      </c>
      <c r="P276" s="35" t="s">
        <v>47</v>
      </c>
      <c r="Q276" s="35" t="s">
        <v>47</v>
      </c>
      <c r="R276" s="35" t="s">
        <v>47</v>
      </c>
      <c r="S276" s="35" t="s">
        <v>47</v>
      </c>
      <c r="T276" s="35" t="s">
        <v>47</v>
      </c>
      <c r="U276" s="35" t="s">
        <v>47</v>
      </c>
      <c r="V276" s="35" t="s">
        <v>47</v>
      </c>
      <c r="W276" s="35" t="s">
        <v>47</v>
      </c>
      <c r="X276" s="35" t="s">
        <v>47</v>
      </c>
      <c r="Y276" s="35" t="s">
        <v>47</v>
      </c>
      <c r="Z276" s="35" t="s">
        <v>47</v>
      </c>
      <c r="AA276" s="34" t="s">
        <v>47</v>
      </c>
      <c r="AB276" s="34" t="s">
        <v>47</v>
      </c>
    </row>
    <row r="277" spans="1:28" s="7" customFormat="1" ht="15.75" customHeight="1" x14ac:dyDescent="0.25">
      <c r="A277" s="36" t="s">
        <v>445</v>
      </c>
      <c r="B277" s="43" t="s">
        <v>61</v>
      </c>
      <c r="C277" s="38" t="s">
        <v>36</v>
      </c>
      <c r="D277" s="35" t="s">
        <v>47</v>
      </c>
      <c r="E277" s="35" t="s">
        <v>47</v>
      </c>
      <c r="F277" s="35" t="s">
        <v>47</v>
      </c>
      <c r="G277" s="35" t="s">
        <v>47</v>
      </c>
      <c r="H277" s="35" t="s">
        <v>47</v>
      </c>
      <c r="I277" s="35" t="s">
        <v>47</v>
      </c>
      <c r="J277" s="35" t="s">
        <v>47</v>
      </c>
      <c r="K277" s="35" t="s">
        <v>47</v>
      </c>
      <c r="L277" s="35" t="s">
        <v>47</v>
      </c>
      <c r="M277" s="35" t="s">
        <v>47</v>
      </c>
      <c r="N277" s="35" t="s">
        <v>47</v>
      </c>
      <c r="O277" s="35" t="s">
        <v>47</v>
      </c>
      <c r="P277" s="35" t="s">
        <v>47</v>
      </c>
      <c r="Q277" s="35" t="s">
        <v>47</v>
      </c>
      <c r="R277" s="35" t="s">
        <v>47</v>
      </c>
      <c r="S277" s="35" t="s">
        <v>47</v>
      </c>
      <c r="T277" s="35" t="s">
        <v>47</v>
      </c>
      <c r="U277" s="35" t="s">
        <v>47</v>
      </c>
      <c r="V277" s="35" t="s">
        <v>47</v>
      </c>
      <c r="W277" s="35" t="s">
        <v>47</v>
      </c>
      <c r="X277" s="35" t="s">
        <v>47</v>
      </c>
      <c r="Y277" s="35" t="s">
        <v>47</v>
      </c>
      <c r="Z277" s="35" t="s">
        <v>47</v>
      </c>
      <c r="AA277" s="34" t="s">
        <v>47</v>
      </c>
      <c r="AB277" s="34" t="s">
        <v>47</v>
      </c>
    </row>
    <row r="278" spans="1:28" s="7" customFormat="1" ht="15.75" customHeight="1" x14ac:dyDescent="0.25">
      <c r="A278" s="36" t="s">
        <v>446</v>
      </c>
      <c r="B278" s="44" t="s">
        <v>416</v>
      </c>
      <c r="C278" s="38" t="s">
        <v>36</v>
      </c>
      <c r="D278" s="35" t="s">
        <v>47</v>
      </c>
      <c r="E278" s="35" t="s">
        <v>47</v>
      </c>
      <c r="F278" s="35" t="s">
        <v>47</v>
      </c>
      <c r="G278" s="35" t="s">
        <v>47</v>
      </c>
      <c r="H278" s="35" t="s">
        <v>47</v>
      </c>
      <c r="I278" s="35" t="s">
        <v>47</v>
      </c>
      <c r="J278" s="35" t="s">
        <v>47</v>
      </c>
      <c r="K278" s="35" t="s">
        <v>47</v>
      </c>
      <c r="L278" s="35" t="s">
        <v>47</v>
      </c>
      <c r="M278" s="35" t="s">
        <v>47</v>
      </c>
      <c r="N278" s="35" t="s">
        <v>47</v>
      </c>
      <c r="O278" s="35" t="s">
        <v>47</v>
      </c>
      <c r="P278" s="35" t="s">
        <v>47</v>
      </c>
      <c r="Q278" s="35" t="s">
        <v>47</v>
      </c>
      <c r="R278" s="35" t="s">
        <v>47</v>
      </c>
      <c r="S278" s="35" t="s">
        <v>47</v>
      </c>
      <c r="T278" s="35" t="s">
        <v>47</v>
      </c>
      <c r="U278" s="35" t="s">
        <v>47</v>
      </c>
      <c r="V278" s="35" t="s">
        <v>47</v>
      </c>
      <c r="W278" s="35" t="s">
        <v>47</v>
      </c>
      <c r="X278" s="35" t="s">
        <v>47</v>
      </c>
      <c r="Y278" s="35" t="s">
        <v>47</v>
      </c>
      <c r="Z278" s="35" t="s">
        <v>47</v>
      </c>
      <c r="AA278" s="34" t="s">
        <v>47</v>
      </c>
      <c r="AB278" s="34" t="s">
        <v>47</v>
      </c>
    </row>
    <row r="279" spans="1:28" s="7" customFormat="1" ht="15.75" customHeight="1" x14ac:dyDescent="0.25">
      <c r="A279" s="36" t="s">
        <v>447</v>
      </c>
      <c r="B279" s="43" t="s">
        <v>63</v>
      </c>
      <c r="C279" s="38" t="s">
        <v>36</v>
      </c>
      <c r="D279" s="35" t="s">
        <v>47</v>
      </c>
      <c r="E279" s="35" t="s">
        <v>47</v>
      </c>
      <c r="F279" s="35" t="s">
        <v>47</v>
      </c>
      <c r="G279" s="35" t="s">
        <v>47</v>
      </c>
      <c r="H279" s="35" t="s">
        <v>47</v>
      </c>
      <c r="I279" s="35" t="s">
        <v>47</v>
      </c>
      <c r="J279" s="35" t="s">
        <v>47</v>
      </c>
      <c r="K279" s="35" t="s">
        <v>47</v>
      </c>
      <c r="L279" s="35" t="s">
        <v>47</v>
      </c>
      <c r="M279" s="35" t="s">
        <v>47</v>
      </c>
      <c r="N279" s="35" t="s">
        <v>47</v>
      </c>
      <c r="O279" s="35" t="s">
        <v>47</v>
      </c>
      <c r="P279" s="35" t="s">
        <v>47</v>
      </c>
      <c r="Q279" s="35" t="s">
        <v>47</v>
      </c>
      <c r="R279" s="35" t="s">
        <v>47</v>
      </c>
      <c r="S279" s="35" t="s">
        <v>47</v>
      </c>
      <c r="T279" s="35" t="s">
        <v>47</v>
      </c>
      <c r="U279" s="35" t="s">
        <v>47</v>
      </c>
      <c r="V279" s="35" t="s">
        <v>47</v>
      </c>
      <c r="W279" s="35" t="s">
        <v>47</v>
      </c>
      <c r="X279" s="35" t="s">
        <v>47</v>
      </c>
      <c r="Y279" s="35" t="s">
        <v>47</v>
      </c>
      <c r="Z279" s="35" t="s">
        <v>47</v>
      </c>
      <c r="AA279" s="34" t="s">
        <v>47</v>
      </c>
      <c r="AB279" s="34" t="s">
        <v>47</v>
      </c>
    </row>
    <row r="280" spans="1:28" s="7" customFormat="1" ht="15.75" customHeight="1" x14ac:dyDescent="0.25">
      <c r="A280" s="36" t="s">
        <v>448</v>
      </c>
      <c r="B280" s="44" t="s">
        <v>416</v>
      </c>
      <c r="C280" s="38" t="s">
        <v>36</v>
      </c>
      <c r="D280" s="35" t="s">
        <v>47</v>
      </c>
      <c r="E280" s="35" t="s">
        <v>47</v>
      </c>
      <c r="F280" s="35" t="s">
        <v>47</v>
      </c>
      <c r="G280" s="35" t="s">
        <v>47</v>
      </c>
      <c r="H280" s="35" t="s">
        <v>47</v>
      </c>
      <c r="I280" s="35" t="s">
        <v>47</v>
      </c>
      <c r="J280" s="35" t="s">
        <v>47</v>
      </c>
      <c r="K280" s="35" t="s">
        <v>47</v>
      </c>
      <c r="L280" s="35" t="s">
        <v>47</v>
      </c>
      <c r="M280" s="35" t="s">
        <v>47</v>
      </c>
      <c r="N280" s="35" t="s">
        <v>47</v>
      </c>
      <c r="O280" s="35" t="s">
        <v>47</v>
      </c>
      <c r="P280" s="35" t="s">
        <v>47</v>
      </c>
      <c r="Q280" s="35" t="s">
        <v>47</v>
      </c>
      <c r="R280" s="35" t="s">
        <v>47</v>
      </c>
      <c r="S280" s="35" t="s">
        <v>47</v>
      </c>
      <c r="T280" s="35" t="s">
        <v>47</v>
      </c>
      <c r="U280" s="35" t="s">
        <v>47</v>
      </c>
      <c r="V280" s="35" t="s">
        <v>47</v>
      </c>
      <c r="W280" s="35" t="s">
        <v>47</v>
      </c>
      <c r="X280" s="35" t="s">
        <v>47</v>
      </c>
      <c r="Y280" s="35" t="s">
        <v>47</v>
      </c>
      <c r="Z280" s="35" t="s">
        <v>47</v>
      </c>
      <c r="AA280" s="34" t="s">
        <v>47</v>
      </c>
      <c r="AB280" s="34" t="s">
        <v>47</v>
      </c>
    </row>
    <row r="281" spans="1:28" s="7" customFormat="1" x14ac:dyDescent="0.25">
      <c r="A281" s="36" t="s">
        <v>449</v>
      </c>
      <c r="B281" s="41" t="s">
        <v>450</v>
      </c>
      <c r="C281" s="38" t="s">
        <v>36</v>
      </c>
      <c r="D281" s="35">
        <v>198.70514433000005</v>
      </c>
      <c r="E281" s="35">
        <v>224.936010794</v>
      </c>
      <c r="F281" s="35">
        <v>198.29707850999944</v>
      </c>
      <c r="G281" s="35">
        <v>179.43109187999994</v>
      </c>
      <c r="H281" s="35">
        <v>191.71176077113392</v>
      </c>
      <c r="I281" s="35">
        <v>177.4308897200001</v>
      </c>
      <c r="J281" s="35">
        <v>220.79865709422097</v>
      </c>
      <c r="K281" s="35">
        <v>159.71989799974892</v>
      </c>
      <c r="L281" s="35">
        <v>113.97145348187939</v>
      </c>
      <c r="M281" s="35">
        <v>152.85276057794911</v>
      </c>
      <c r="N281" s="35">
        <v>100.70881958021175</v>
      </c>
      <c r="O281" s="35">
        <v>143.61674399794919</v>
      </c>
      <c r="P281" s="35">
        <v>56.449121621567656</v>
      </c>
      <c r="Q281" s="35">
        <v>133.80912743794917</v>
      </c>
      <c r="R281" s="35">
        <v>52.444113843323635</v>
      </c>
      <c r="S281" s="35">
        <v>124.30907669794927</v>
      </c>
      <c r="T281" s="35">
        <v>45.255324477899762</v>
      </c>
      <c r="U281" s="35">
        <v>120.30907669794921</v>
      </c>
      <c r="V281" s="35">
        <v>42.800469079469394</v>
      </c>
      <c r="W281" s="35">
        <v>95.839793777949239</v>
      </c>
      <c r="X281" s="35">
        <v>42.800469079469281</v>
      </c>
      <c r="Y281" s="35">
        <v>93.08779377794923</v>
      </c>
      <c r="Z281" s="35">
        <v>42.800469079469394</v>
      </c>
      <c r="AA281" s="34" t="s">
        <v>47</v>
      </c>
      <c r="AB281" s="34" t="s">
        <v>47</v>
      </c>
    </row>
    <row r="282" spans="1:28" s="7" customFormat="1" ht="15.75" customHeight="1" x14ac:dyDescent="0.25">
      <c r="A282" s="36" t="s">
        <v>451</v>
      </c>
      <c r="B282" s="43" t="s">
        <v>416</v>
      </c>
      <c r="C282" s="38" t="s">
        <v>36</v>
      </c>
      <c r="D282" s="35">
        <v>0</v>
      </c>
      <c r="E282" s="35">
        <v>0</v>
      </c>
      <c r="F282" s="35">
        <v>0</v>
      </c>
      <c r="G282" s="35">
        <v>35.886218375999988</v>
      </c>
      <c r="H282" s="35">
        <v>0</v>
      </c>
      <c r="I282" s="35">
        <v>35.486177944000019</v>
      </c>
      <c r="J282" s="35">
        <v>0</v>
      </c>
      <c r="K282" s="35">
        <v>0</v>
      </c>
      <c r="L282" s="35">
        <v>42.139686818557109</v>
      </c>
      <c r="M282" s="35">
        <v>0</v>
      </c>
      <c r="N282" s="35">
        <v>37.235959482223024</v>
      </c>
      <c r="O282" s="35">
        <v>0</v>
      </c>
      <c r="P282" s="35">
        <v>20.871431263610845</v>
      </c>
      <c r="Q282" s="35">
        <v>0</v>
      </c>
      <c r="R282" s="35">
        <v>19.390624438763666</v>
      </c>
      <c r="S282" s="35">
        <v>0</v>
      </c>
      <c r="T282" s="35">
        <v>16.73264998674501</v>
      </c>
      <c r="U282" s="35">
        <v>0</v>
      </c>
      <c r="V282" s="35">
        <v>15.824994663887445</v>
      </c>
      <c r="W282" s="35">
        <v>0</v>
      </c>
      <c r="X282" s="35">
        <v>15.824994663887509</v>
      </c>
      <c r="Y282" s="35">
        <v>0</v>
      </c>
      <c r="Z282" s="35">
        <v>15.824994663887523</v>
      </c>
      <c r="AA282" s="34" t="s">
        <v>47</v>
      </c>
      <c r="AB282" s="34" t="s">
        <v>47</v>
      </c>
    </row>
    <row r="283" spans="1:28" s="7" customFormat="1" x14ac:dyDescent="0.25">
      <c r="A283" s="32" t="s">
        <v>452</v>
      </c>
      <c r="B283" s="42" t="s">
        <v>453</v>
      </c>
      <c r="C283" s="34" t="s">
        <v>36</v>
      </c>
      <c r="D283" s="35">
        <f>SUM(D284,D286,D291,D293,D295,D297,D299,D301,D303)</f>
        <v>656.50358791999997</v>
      </c>
      <c r="E283" s="35">
        <f t="shared" ref="E283:Z283" si="93">SUM(E284,E286,E291,E293,E295,E297,E299,E301,E303)</f>
        <v>1114.6553113322002</v>
      </c>
      <c r="F283" s="35">
        <f t="shared" si="93"/>
        <v>1487.3635279999996</v>
      </c>
      <c r="G283" s="35">
        <f t="shared" si="93"/>
        <v>970.03766539013236</v>
      </c>
      <c r="H283" s="35">
        <f t="shared" si="93"/>
        <v>1308.9834135483948</v>
      </c>
      <c r="I283" s="35">
        <f t="shared" si="93"/>
        <v>1041.0135937056402</v>
      </c>
      <c r="J283" s="35">
        <f t="shared" si="93"/>
        <v>1119.2153688636834</v>
      </c>
      <c r="K283" s="35">
        <f t="shared" si="93"/>
        <v>1172.6279726922394</v>
      </c>
      <c r="L283" s="35">
        <f t="shared" si="93"/>
        <v>1092.4841627234825</v>
      </c>
      <c r="M283" s="35">
        <f t="shared" si="93"/>
        <v>906.9179611273961</v>
      </c>
      <c r="N283" s="35">
        <f t="shared" si="93"/>
        <v>1070.4903879225849</v>
      </c>
      <c r="O283" s="35">
        <f t="shared" si="93"/>
        <v>931.56362472292381</v>
      </c>
      <c r="P283" s="35">
        <f t="shared" si="93"/>
        <v>960.4544991298726</v>
      </c>
      <c r="Q283" s="35">
        <f t="shared" si="93"/>
        <v>932.72664265086564</v>
      </c>
      <c r="R283" s="35">
        <f t="shared" si="93"/>
        <v>987.2244617088063</v>
      </c>
      <c r="S283" s="35">
        <f t="shared" si="93"/>
        <v>1072.6959558600279</v>
      </c>
      <c r="T283" s="35">
        <f t="shared" si="93"/>
        <v>987.30398938146595</v>
      </c>
      <c r="U283" s="35">
        <f t="shared" si="93"/>
        <v>1055.0763790710371</v>
      </c>
      <c r="V283" s="35">
        <f t="shared" si="93"/>
        <v>1028.9482182394597</v>
      </c>
      <c r="W283" s="35">
        <f t="shared" si="93"/>
        <v>1035.3409996847604</v>
      </c>
      <c r="X283" s="35">
        <f t="shared" si="93"/>
        <v>1050.8476632859729</v>
      </c>
      <c r="Y283" s="35">
        <f t="shared" si="93"/>
        <v>1045.4787010277332</v>
      </c>
      <c r="Z283" s="35">
        <f t="shared" si="93"/>
        <v>1073.6268752451481</v>
      </c>
      <c r="AA283" s="34" t="s">
        <v>47</v>
      </c>
      <c r="AB283" s="34" t="s">
        <v>47</v>
      </c>
    </row>
    <row r="284" spans="1:28" s="7" customFormat="1" x14ac:dyDescent="0.25">
      <c r="A284" s="36" t="s">
        <v>454</v>
      </c>
      <c r="B284" s="41" t="s">
        <v>455</v>
      </c>
      <c r="C284" s="38" t="s">
        <v>36</v>
      </c>
      <c r="D284" s="35">
        <v>0</v>
      </c>
      <c r="E284" s="35">
        <v>0</v>
      </c>
      <c r="F284" s="35">
        <v>0</v>
      </c>
      <c r="G284" s="35">
        <v>0</v>
      </c>
      <c r="H284" s="35">
        <v>0</v>
      </c>
      <c r="I284" s="35">
        <v>0</v>
      </c>
      <c r="J284" s="35">
        <v>0</v>
      </c>
      <c r="K284" s="35">
        <v>0</v>
      </c>
      <c r="L284" s="35">
        <v>0</v>
      </c>
      <c r="M284" s="35">
        <v>0</v>
      </c>
      <c r="N284" s="35">
        <v>0</v>
      </c>
      <c r="O284" s="35">
        <v>0</v>
      </c>
      <c r="P284" s="35">
        <v>0</v>
      </c>
      <c r="Q284" s="35">
        <v>0</v>
      </c>
      <c r="R284" s="35">
        <v>0</v>
      </c>
      <c r="S284" s="35">
        <v>0</v>
      </c>
      <c r="T284" s="35">
        <v>0</v>
      </c>
      <c r="U284" s="35">
        <v>0</v>
      </c>
      <c r="V284" s="35">
        <v>0</v>
      </c>
      <c r="W284" s="35">
        <v>0</v>
      </c>
      <c r="X284" s="35">
        <v>0</v>
      </c>
      <c r="Y284" s="35">
        <v>0</v>
      </c>
      <c r="Z284" s="35">
        <v>0</v>
      </c>
      <c r="AA284" s="34" t="s">
        <v>47</v>
      </c>
      <c r="AB284" s="34" t="s">
        <v>47</v>
      </c>
    </row>
    <row r="285" spans="1:28" s="7" customFormat="1" ht="15.75" customHeight="1" x14ac:dyDescent="0.25">
      <c r="A285" s="36" t="s">
        <v>456</v>
      </c>
      <c r="B285" s="43" t="s">
        <v>416</v>
      </c>
      <c r="C285" s="38" t="s">
        <v>36</v>
      </c>
      <c r="D285" s="35">
        <v>0</v>
      </c>
      <c r="E285" s="35">
        <v>0</v>
      </c>
      <c r="F285" s="35">
        <v>0</v>
      </c>
      <c r="G285" s="35">
        <v>0</v>
      </c>
      <c r="H285" s="35">
        <v>0</v>
      </c>
      <c r="I285" s="35">
        <v>0</v>
      </c>
      <c r="J285" s="35">
        <v>0</v>
      </c>
      <c r="K285" s="35">
        <v>0</v>
      </c>
      <c r="L285" s="35">
        <v>0</v>
      </c>
      <c r="M285" s="35">
        <v>0</v>
      </c>
      <c r="N285" s="35">
        <v>0</v>
      </c>
      <c r="O285" s="35">
        <v>0</v>
      </c>
      <c r="P285" s="35">
        <v>0</v>
      </c>
      <c r="Q285" s="35">
        <v>0</v>
      </c>
      <c r="R285" s="35">
        <v>0</v>
      </c>
      <c r="S285" s="35">
        <v>0</v>
      </c>
      <c r="T285" s="35">
        <v>0</v>
      </c>
      <c r="U285" s="35">
        <v>0</v>
      </c>
      <c r="V285" s="35">
        <v>0</v>
      </c>
      <c r="W285" s="35">
        <v>0</v>
      </c>
      <c r="X285" s="35">
        <v>0</v>
      </c>
      <c r="Y285" s="35">
        <v>0</v>
      </c>
      <c r="Z285" s="35">
        <v>0</v>
      </c>
      <c r="AA285" s="34" t="s">
        <v>47</v>
      </c>
      <c r="AB285" s="34" t="s">
        <v>47</v>
      </c>
    </row>
    <row r="286" spans="1:28" s="7" customFormat="1" x14ac:dyDescent="0.25">
      <c r="A286" s="36" t="s">
        <v>457</v>
      </c>
      <c r="B286" s="41" t="s">
        <v>458</v>
      </c>
      <c r="C286" s="38" t="s">
        <v>36</v>
      </c>
      <c r="D286" s="35">
        <f>D287+D289</f>
        <v>166.69528794999999</v>
      </c>
      <c r="E286" s="35">
        <f t="shared" ref="E286:Z286" si="94">E287+E289</f>
        <v>34.099533339999994</v>
      </c>
      <c r="F286" s="35">
        <f t="shared" si="94"/>
        <v>59.018999999999998</v>
      </c>
      <c r="G286" s="35">
        <f t="shared" si="94"/>
        <v>113.98265846439992</v>
      </c>
      <c r="H286" s="35">
        <f t="shared" si="94"/>
        <v>30.45212748600003</v>
      </c>
      <c r="I286" s="35">
        <f t="shared" si="94"/>
        <v>134.03939846439991</v>
      </c>
      <c r="J286" s="35">
        <f t="shared" si="94"/>
        <v>18.538352746000044</v>
      </c>
      <c r="K286" s="35">
        <f t="shared" si="94"/>
        <v>19.075557947319989</v>
      </c>
      <c r="L286" s="35">
        <f t="shared" si="94"/>
        <v>10.297220341000113</v>
      </c>
      <c r="M286" s="35">
        <f t="shared" si="94"/>
        <v>17.824051977574825</v>
      </c>
      <c r="N286" s="35">
        <f t="shared" si="94"/>
        <v>2.9103830456733704E-14</v>
      </c>
      <c r="O286" s="35">
        <f t="shared" si="94"/>
        <v>18.909197980118101</v>
      </c>
      <c r="P286" s="35">
        <f t="shared" si="94"/>
        <v>0</v>
      </c>
      <c r="Q286" s="35">
        <f t="shared" si="94"/>
        <v>19.970249035272513</v>
      </c>
      <c r="R286" s="35">
        <f t="shared" si="94"/>
        <v>0</v>
      </c>
      <c r="S286" s="35">
        <f t="shared" si="94"/>
        <v>19.937816031942958</v>
      </c>
      <c r="T286" s="35">
        <f t="shared" si="94"/>
        <v>0</v>
      </c>
      <c r="U286" s="35">
        <f t="shared" si="94"/>
        <v>19.937816031942958</v>
      </c>
      <c r="V286" s="35">
        <f t="shared" si="94"/>
        <v>0</v>
      </c>
      <c r="W286" s="35">
        <f t="shared" si="94"/>
        <v>19.937816031942958</v>
      </c>
      <c r="X286" s="35">
        <f t="shared" si="94"/>
        <v>0</v>
      </c>
      <c r="Y286" s="35">
        <f t="shared" si="94"/>
        <v>19.937816031942958</v>
      </c>
      <c r="Z286" s="35">
        <f t="shared" si="94"/>
        <v>0</v>
      </c>
      <c r="AA286" s="34" t="s">
        <v>47</v>
      </c>
      <c r="AB286" s="34" t="s">
        <v>47</v>
      </c>
    </row>
    <row r="287" spans="1:28" s="7" customFormat="1" x14ac:dyDescent="0.25">
      <c r="A287" s="36" t="s">
        <v>459</v>
      </c>
      <c r="B287" s="43" t="s">
        <v>286</v>
      </c>
      <c r="C287" s="38" t="s">
        <v>36</v>
      </c>
      <c r="D287" s="35">
        <v>0</v>
      </c>
      <c r="E287" s="35">
        <v>0</v>
      </c>
      <c r="F287" s="35">
        <v>0</v>
      </c>
      <c r="G287" s="35">
        <v>0</v>
      </c>
      <c r="H287" s="35">
        <v>0</v>
      </c>
      <c r="I287" s="35">
        <v>0</v>
      </c>
      <c r="J287" s="35">
        <v>0</v>
      </c>
      <c r="K287" s="35">
        <v>0</v>
      </c>
      <c r="L287" s="35">
        <v>0</v>
      </c>
      <c r="M287" s="35">
        <v>0</v>
      </c>
      <c r="N287" s="35">
        <v>0</v>
      </c>
      <c r="O287" s="35">
        <v>0</v>
      </c>
      <c r="P287" s="35">
        <v>0</v>
      </c>
      <c r="Q287" s="35">
        <v>0</v>
      </c>
      <c r="R287" s="35">
        <v>0</v>
      </c>
      <c r="S287" s="35">
        <v>0</v>
      </c>
      <c r="T287" s="35">
        <v>0</v>
      </c>
      <c r="U287" s="35">
        <v>0</v>
      </c>
      <c r="V287" s="35">
        <v>0</v>
      </c>
      <c r="W287" s="35">
        <v>0</v>
      </c>
      <c r="X287" s="35">
        <v>0</v>
      </c>
      <c r="Y287" s="35">
        <v>0</v>
      </c>
      <c r="Z287" s="35">
        <v>0</v>
      </c>
      <c r="AA287" s="34" t="s">
        <v>47</v>
      </c>
      <c r="AB287" s="34" t="s">
        <v>47</v>
      </c>
    </row>
    <row r="288" spans="1:28" s="7" customFormat="1" x14ac:dyDescent="0.25">
      <c r="A288" s="36" t="s">
        <v>460</v>
      </c>
      <c r="B288" s="44" t="s">
        <v>416</v>
      </c>
      <c r="C288" s="38" t="s">
        <v>36</v>
      </c>
      <c r="D288" s="35">
        <v>0</v>
      </c>
      <c r="E288" s="35">
        <v>0</v>
      </c>
      <c r="F288" s="35">
        <v>0</v>
      </c>
      <c r="G288" s="35">
        <v>0</v>
      </c>
      <c r="H288" s="35">
        <v>0</v>
      </c>
      <c r="I288" s="35">
        <v>0</v>
      </c>
      <c r="J288" s="35">
        <v>0</v>
      </c>
      <c r="K288" s="35">
        <v>0</v>
      </c>
      <c r="L288" s="35">
        <v>0</v>
      </c>
      <c r="M288" s="35">
        <v>0</v>
      </c>
      <c r="N288" s="35">
        <v>0</v>
      </c>
      <c r="O288" s="35">
        <v>0</v>
      </c>
      <c r="P288" s="35">
        <v>0</v>
      </c>
      <c r="Q288" s="35">
        <v>0</v>
      </c>
      <c r="R288" s="35">
        <v>0</v>
      </c>
      <c r="S288" s="35">
        <v>0</v>
      </c>
      <c r="T288" s="35">
        <v>0</v>
      </c>
      <c r="U288" s="35">
        <v>0</v>
      </c>
      <c r="V288" s="35">
        <v>0</v>
      </c>
      <c r="W288" s="35">
        <v>0</v>
      </c>
      <c r="X288" s="35">
        <v>0</v>
      </c>
      <c r="Y288" s="35">
        <v>0</v>
      </c>
      <c r="Z288" s="35">
        <v>0</v>
      </c>
      <c r="AA288" s="34" t="s">
        <v>47</v>
      </c>
      <c r="AB288" s="34" t="s">
        <v>47</v>
      </c>
    </row>
    <row r="289" spans="1:28" s="7" customFormat="1" x14ac:dyDescent="0.25">
      <c r="A289" s="36" t="s">
        <v>461</v>
      </c>
      <c r="B289" s="43" t="s">
        <v>462</v>
      </c>
      <c r="C289" s="38" t="s">
        <v>36</v>
      </c>
      <c r="D289" s="35">
        <v>166.69528794999999</v>
      </c>
      <c r="E289" s="35">
        <v>34.099533339999994</v>
      </c>
      <c r="F289" s="35">
        <v>59.018999999999998</v>
      </c>
      <c r="G289" s="35">
        <v>113.98265846439992</v>
      </c>
      <c r="H289" s="35">
        <v>30.45212748600003</v>
      </c>
      <c r="I289" s="35">
        <v>134.03939846439991</v>
      </c>
      <c r="J289" s="35">
        <v>18.538352746000044</v>
      </c>
      <c r="K289" s="35">
        <v>19.075557947319989</v>
      </c>
      <c r="L289" s="35">
        <v>10.297220341000113</v>
      </c>
      <c r="M289" s="35">
        <v>17.824051977574825</v>
      </c>
      <c r="N289" s="35">
        <v>2.9103830456733704E-14</v>
      </c>
      <c r="O289" s="35">
        <v>18.909197980118101</v>
      </c>
      <c r="P289" s="35">
        <v>0</v>
      </c>
      <c r="Q289" s="35">
        <v>19.970249035272513</v>
      </c>
      <c r="R289" s="35">
        <v>0</v>
      </c>
      <c r="S289" s="35">
        <v>19.937816031942958</v>
      </c>
      <c r="T289" s="35">
        <v>0</v>
      </c>
      <c r="U289" s="35">
        <v>19.937816031942958</v>
      </c>
      <c r="V289" s="35">
        <v>0</v>
      </c>
      <c r="W289" s="35">
        <v>19.937816031942958</v>
      </c>
      <c r="X289" s="35">
        <v>0</v>
      </c>
      <c r="Y289" s="35">
        <v>19.937816031942958</v>
      </c>
      <c r="Z289" s="35">
        <v>0</v>
      </c>
      <c r="AA289" s="34" t="s">
        <v>47</v>
      </c>
      <c r="AB289" s="34" t="s">
        <v>47</v>
      </c>
    </row>
    <row r="290" spans="1:28" s="7" customFormat="1" x14ac:dyDescent="0.25">
      <c r="A290" s="36" t="s">
        <v>463</v>
      </c>
      <c r="B290" s="44" t="s">
        <v>416</v>
      </c>
      <c r="C290" s="38" t="s">
        <v>36</v>
      </c>
      <c r="D290" s="35">
        <v>0</v>
      </c>
      <c r="E290" s="35">
        <v>0</v>
      </c>
      <c r="F290" s="35">
        <v>35.378689999999999</v>
      </c>
      <c r="G290" s="35">
        <v>57.328442949333258</v>
      </c>
      <c r="H290" s="35">
        <v>9.0544484199999999</v>
      </c>
      <c r="I290" s="35">
        <v>90.136655760368996</v>
      </c>
      <c r="J290" s="35">
        <v>0</v>
      </c>
      <c r="K290" s="35">
        <v>0</v>
      </c>
      <c r="L290" s="35">
        <v>0.22639843000000001</v>
      </c>
      <c r="M290" s="35">
        <v>0</v>
      </c>
      <c r="N290" s="35">
        <v>0</v>
      </c>
      <c r="O290" s="35">
        <v>0</v>
      </c>
      <c r="P290" s="35">
        <v>0</v>
      </c>
      <c r="Q290" s="35">
        <v>0</v>
      </c>
      <c r="R290" s="35">
        <v>0</v>
      </c>
      <c r="S290" s="35">
        <v>0</v>
      </c>
      <c r="T290" s="35">
        <v>0</v>
      </c>
      <c r="U290" s="35">
        <v>0</v>
      </c>
      <c r="V290" s="35">
        <v>0</v>
      </c>
      <c r="W290" s="35">
        <v>0</v>
      </c>
      <c r="X290" s="35">
        <v>0</v>
      </c>
      <c r="Y290" s="35">
        <v>0</v>
      </c>
      <c r="Z290" s="35">
        <v>0</v>
      </c>
      <c r="AA290" s="34" t="s">
        <v>47</v>
      </c>
      <c r="AB290" s="34" t="s">
        <v>47</v>
      </c>
    </row>
    <row r="291" spans="1:28" s="7" customFormat="1" ht="31.5" x14ac:dyDescent="0.25">
      <c r="A291" s="36" t="s">
        <v>464</v>
      </c>
      <c r="B291" s="41" t="s">
        <v>465</v>
      </c>
      <c r="C291" s="38" t="s">
        <v>36</v>
      </c>
      <c r="D291" s="35">
        <v>123.07299999999999</v>
      </c>
      <c r="E291" s="35">
        <v>564.36685186</v>
      </c>
      <c r="F291" s="35">
        <v>201.62439999999998</v>
      </c>
      <c r="G291" s="35">
        <v>114.11063653072441</v>
      </c>
      <c r="H291" s="35">
        <v>163.86764027700002</v>
      </c>
      <c r="I291" s="35">
        <v>60.128420806916196</v>
      </c>
      <c r="J291" s="35">
        <v>23.714155380076786</v>
      </c>
      <c r="K291" s="35">
        <v>27.849887511882699</v>
      </c>
      <c r="L291" s="35">
        <v>23.938557867000114</v>
      </c>
      <c r="M291" s="35">
        <v>27.254501144506097</v>
      </c>
      <c r="N291" s="35">
        <v>23.026143052323825</v>
      </c>
      <c r="O291" s="35">
        <v>28.61768648193695</v>
      </c>
      <c r="P291" s="35">
        <v>22.54650609100808</v>
      </c>
      <c r="Q291" s="35">
        <v>30.026817905409377</v>
      </c>
      <c r="R291" s="35">
        <v>23.71517057744175</v>
      </c>
      <c r="S291" s="35">
        <v>31.507686864455231</v>
      </c>
      <c r="T291" s="35">
        <v>24.956071640643</v>
      </c>
      <c r="U291" s="35">
        <v>32.452917470388869</v>
      </c>
      <c r="V291" s="35">
        <v>26.260275783448247</v>
      </c>
      <c r="W291" s="35">
        <v>33.426504994500661</v>
      </c>
      <c r="X291" s="35">
        <v>27.048084056951687</v>
      </c>
      <c r="Y291" s="35">
        <v>34.429300144335485</v>
      </c>
      <c r="Z291" s="35">
        <v>27.85952657866024</v>
      </c>
      <c r="AA291" s="34" t="s">
        <v>47</v>
      </c>
      <c r="AB291" s="34" t="s">
        <v>47</v>
      </c>
    </row>
    <row r="292" spans="1:28" s="7" customFormat="1" ht="15.75" customHeight="1" x14ac:dyDescent="0.25">
      <c r="A292" s="36" t="s">
        <v>466</v>
      </c>
      <c r="B292" s="43" t="s">
        <v>416</v>
      </c>
      <c r="C292" s="38" t="s">
        <v>36</v>
      </c>
      <c r="D292" s="35">
        <v>0</v>
      </c>
      <c r="E292" s="35">
        <v>420.99276217999994</v>
      </c>
      <c r="F292" s="35">
        <v>96.026579999999996</v>
      </c>
      <c r="G292" s="35">
        <v>0</v>
      </c>
      <c r="H292" s="35">
        <v>79.854285369999971</v>
      </c>
      <c r="I292" s="35">
        <v>1.0913936421275138E-13</v>
      </c>
      <c r="J292" s="35">
        <v>9.9999633675906799E-9</v>
      </c>
      <c r="K292" s="35">
        <v>0</v>
      </c>
      <c r="L292" s="35">
        <v>9.9999633675906799E-9</v>
      </c>
      <c r="M292" s="35">
        <v>0</v>
      </c>
      <c r="N292" s="35">
        <v>0</v>
      </c>
      <c r="O292" s="35">
        <v>0</v>
      </c>
      <c r="P292" s="35">
        <v>0</v>
      </c>
      <c r="Q292" s="35">
        <v>0</v>
      </c>
      <c r="R292" s="35">
        <v>0</v>
      </c>
      <c r="S292" s="35">
        <v>0</v>
      </c>
      <c r="T292" s="35">
        <v>0</v>
      </c>
      <c r="U292" s="35">
        <v>0</v>
      </c>
      <c r="V292" s="35">
        <v>0</v>
      </c>
      <c r="W292" s="35">
        <v>0</v>
      </c>
      <c r="X292" s="35">
        <v>0</v>
      </c>
      <c r="Y292" s="35">
        <v>0</v>
      </c>
      <c r="Z292" s="35">
        <v>0</v>
      </c>
      <c r="AA292" s="34" t="s">
        <v>47</v>
      </c>
      <c r="AB292" s="34" t="s">
        <v>47</v>
      </c>
    </row>
    <row r="293" spans="1:28" s="7" customFormat="1" x14ac:dyDescent="0.25">
      <c r="A293" s="36" t="s">
        <v>467</v>
      </c>
      <c r="B293" s="41" t="s">
        <v>468</v>
      </c>
      <c r="C293" s="38" t="s">
        <v>36</v>
      </c>
      <c r="D293" s="35">
        <v>0</v>
      </c>
      <c r="E293" s="35">
        <v>0</v>
      </c>
      <c r="F293" s="35">
        <v>688.23900000000026</v>
      </c>
      <c r="G293" s="35">
        <v>267.79700000000184</v>
      </c>
      <c r="H293" s="35">
        <v>557.37683746499999</v>
      </c>
      <c r="I293" s="35">
        <v>454.33278000000121</v>
      </c>
      <c r="J293" s="35">
        <v>368.19661663499971</v>
      </c>
      <c r="K293" s="35">
        <v>376.90355286079972</v>
      </c>
      <c r="L293" s="35">
        <v>379.57612182499992</v>
      </c>
      <c r="M293" s="35">
        <v>332.25193521553371</v>
      </c>
      <c r="N293" s="35">
        <v>354.01985335199998</v>
      </c>
      <c r="O293" s="35">
        <v>333.17836143915031</v>
      </c>
      <c r="P293" s="35">
        <v>333.03188612001856</v>
      </c>
      <c r="Q293" s="35">
        <v>333.17836143915076</v>
      </c>
      <c r="R293" s="35">
        <v>343.42994237150953</v>
      </c>
      <c r="S293" s="35">
        <v>333.17836143915031</v>
      </c>
      <c r="T293" s="35">
        <v>354.68416528672168</v>
      </c>
      <c r="U293" s="35">
        <v>339.84192866793228</v>
      </c>
      <c r="V293" s="35">
        <v>366.54241006275078</v>
      </c>
      <c r="W293" s="35">
        <v>346.6387672412917</v>
      </c>
      <c r="X293" s="35">
        <v>377.53866666666602</v>
      </c>
      <c r="Y293" s="35">
        <v>353.57154258611706</v>
      </c>
      <c r="Z293" s="35">
        <v>388.86483333333393</v>
      </c>
      <c r="AA293" s="34" t="s">
        <v>47</v>
      </c>
      <c r="AB293" s="34" t="s">
        <v>47</v>
      </c>
    </row>
    <row r="294" spans="1:28" s="7" customFormat="1" ht="15.75" customHeight="1" x14ac:dyDescent="0.25">
      <c r="A294" s="36" t="s">
        <v>469</v>
      </c>
      <c r="B294" s="43" t="s">
        <v>416</v>
      </c>
      <c r="C294" s="38" t="s">
        <v>36</v>
      </c>
      <c r="D294" s="35">
        <v>0</v>
      </c>
      <c r="E294" s="35">
        <v>0</v>
      </c>
      <c r="F294" s="35">
        <v>539.29211999999995</v>
      </c>
      <c r="G294" s="35">
        <v>0</v>
      </c>
      <c r="H294" s="35">
        <v>353.86503256000009</v>
      </c>
      <c r="I294" s="35">
        <v>119.82259730055119</v>
      </c>
      <c r="J294" s="35">
        <v>7.7908465699999994</v>
      </c>
      <c r="K294" s="35">
        <v>0</v>
      </c>
      <c r="L294" s="35">
        <v>8.5981252799999996</v>
      </c>
      <c r="M294" s="35">
        <v>0</v>
      </c>
      <c r="N294" s="35">
        <v>0</v>
      </c>
      <c r="O294" s="35">
        <v>0</v>
      </c>
      <c r="P294" s="35">
        <v>0</v>
      </c>
      <c r="Q294" s="35">
        <v>0</v>
      </c>
      <c r="R294" s="35">
        <v>0</v>
      </c>
      <c r="S294" s="35">
        <v>0</v>
      </c>
      <c r="T294" s="35">
        <v>0</v>
      </c>
      <c r="U294" s="35">
        <v>0</v>
      </c>
      <c r="V294" s="35">
        <v>0</v>
      </c>
      <c r="W294" s="35">
        <v>0</v>
      </c>
      <c r="X294" s="35">
        <v>0</v>
      </c>
      <c r="Y294" s="35">
        <v>0</v>
      </c>
      <c r="Z294" s="35">
        <v>0</v>
      </c>
      <c r="AA294" s="34" t="s">
        <v>47</v>
      </c>
      <c r="AB294" s="34" t="s">
        <v>47</v>
      </c>
    </row>
    <row r="295" spans="1:28" s="7" customFormat="1" x14ac:dyDescent="0.25">
      <c r="A295" s="36" t="s">
        <v>470</v>
      </c>
      <c r="B295" s="41" t="s">
        <v>471</v>
      </c>
      <c r="C295" s="38" t="s">
        <v>36</v>
      </c>
      <c r="D295" s="35">
        <v>35.406177999999997</v>
      </c>
      <c r="E295" s="35">
        <v>33.660611699999997</v>
      </c>
      <c r="F295" s="35">
        <v>31.759540000000001</v>
      </c>
      <c r="G295" s="35">
        <v>38.040013567707675</v>
      </c>
      <c r="H295" s="35">
        <v>38.50785535</v>
      </c>
      <c r="I295" s="35">
        <v>38.040013567707618</v>
      </c>
      <c r="J295" s="35">
        <v>45.489480340007404</v>
      </c>
      <c r="K295" s="35">
        <v>56.95798077896832</v>
      </c>
      <c r="L295" s="35">
        <v>48.09057696651935</v>
      </c>
      <c r="M295" s="35">
        <v>56.957980778968356</v>
      </c>
      <c r="N295" s="35">
        <v>58.765829334621536</v>
      </c>
      <c r="O295" s="35">
        <v>56.957980778968356</v>
      </c>
      <c r="P295" s="35">
        <v>58.765829334621529</v>
      </c>
      <c r="Q295" s="35">
        <v>56.957980778968469</v>
      </c>
      <c r="R295" s="35">
        <v>58.765829334621415</v>
      </c>
      <c r="S295" s="35">
        <v>56.957980778968469</v>
      </c>
      <c r="T295" s="35">
        <v>58.765829334621415</v>
      </c>
      <c r="U295" s="35">
        <v>56.957980778968469</v>
      </c>
      <c r="V295" s="35">
        <v>58.765829334621415</v>
      </c>
      <c r="W295" s="35">
        <v>56.957980778968469</v>
      </c>
      <c r="X295" s="35">
        <v>58.765829334621415</v>
      </c>
      <c r="Y295" s="35">
        <v>56.957980778968469</v>
      </c>
      <c r="Z295" s="35">
        <v>58.765829334621415</v>
      </c>
      <c r="AA295" s="34" t="s">
        <v>47</v>
      </c>
      <c r="AB295" s="34" t="s">
        <v>47</v>
      </c>
    </row>
    <row r="296" spans="1:28" s="7" customFormat="1" ht="15.75" customHeight="1" x14ac:dyDescent="0.25">
      <c r="A296" s="36" t="s">
        <v>472</v>
      </c>
      <c r="B296" s="43" t="s">
        <v>416</v>
      </c>
      <c r="C296" s="38" t="s">
        <v>36</v>
      </c>
      <c r="D296" s="35">
        <v>0</v>
      </c>
      <c r="E296" s="35">
        <v>0</v>
      </c>
      <c r="F296" s="35">
        <v>0</v>
      </c>
      <c r="G296" s="35">
        <v>0</v>
      </c>
      <c r="H296" s="35">
        <v>0</v>
      </c>
      <c r="I296" s="35">
        <v>0</v>
      </c>
      <c r="J296" s="35">
        <v>0</v>
      </c>
      <c r="K296" s="35">
        <v>0</v>
      </c>
      <c r="L296" s="35">
        <v>0</v>
      </c>
      <c r="M296" s="35">
        <v>0</v>
      </c>
      <c r="N296" s="35">
        <v>0</v>
      </c>
      <c r="O296" s="35">
        <v>0</v>
      </c>
      <c r="P296" s="35">
        <v>0</v>
      </c>
      <c r="Q296" s="35">
        <v>0</v>
      </c>
      <c r="R296" s="35">
        <v>0</v>
      </c>
      <c r="S296" s="35">
        <v>0</v>
      </c>
      <c r="T296" s="35">
        <v>0</v>
      </c>
      <c r="U296" s="35">
        <v>0</v>
      </c>
      <c r="V296" s="35">
        <v>0</v>
      </c>
      <c r="W296" s="35">
        <v>0</v>
      </c>
      <c r="X296" s="35">
        <v>0</v>
      </c>
      <c r="Y296" s="35">
        <v>0</v>
      </c>
      <c r="Z296" s="35">
        <v>0</v>
      </c>
      <c r="AA296" s="34" t="s">
        <v>47</v>
      </c>
      <c r="AB296" s="34" t="s">
        <v>47</v>
      </c>
    </row>
    <row r="297" spans="1:28" s="7" customFormat="1" x14ac:dyDescent="0.25">
      <c r="A297" s="36" t="s">
        <v>473</v>
      </c>
      <c r="B297" s="41" t="s">
        <v>474</v>
      </c>
      <c r="C297" s="38" t="s">
        <v>36</v>
      </c>
      <c r="D297" s="35">
        <v>80.866338020000015</v>
      </c>
      <c r="E297" s="35">
        <v>149.39473395600001</v>
      </c>
      <c r="F297" s="35">
        <v>115.19452190399998</v>
      </c>
      <c r="G297" s="35">
        <v>127.41420193361104</v>
      </c>
      <c r="H297" s="35">
        <v>128.82625606892992</v>
      </c>
      <c r="I297" s="35">
        <v>96.951935789312941</v>
      </c>
      <c r="J297" s="35">
        <v>122.39985639436786</v>
      </c>
      <c r="K297" s="35">
        <v>156.9482230046134</v>
      </c>
      <c r="L297" s="35">
        <v>107.28019072450876</v>
      </c>
      <c r="M297" s="35">
        <v>101.30883815622644</v>
      </c>
      <c r="N297" s="35">
        <v>163.88510547516424</v>
      </c>
      <c r="O297" s="35">
        <v>121.66686881618737</v>
      </c>
      <c r="P297" s="35">
        <v>143.95339117169942</v>
      </c>
      <c r="Q297" s="35">
        <v>118.65791132512058</v>
      </c>
      <c r="R297" s="35">
        <v>150.43342895968493</v>
      </c>
      <c r="S297" s="35">
        <v>269.4519384894981</v>
      </c>
      <c r="T297" s="35">
        <v>151.26801038874683</v>
      </c>
      <c r="U297" s="35">
        <v>240.70360772816133</v>
      </c>
      <c r="V297" s="35">
        <v>174.48587725462144</v>
      </c>
      <c r="W297" s="35">
        <v>230.14712902678312</v>
      </c>
      <c r="X297" s="35">
        <v>179.15429217361128</v>
      </c>
      <c r="Y297" s="35">
        <v>228.82930373746518</v>
      </c>
      <c r="Z297" s="35">
        <v>184.3452981943048</v>
      </c>
      <c r="AA297" s="34" t="s">
        <v>47</v>
      </c>
      <c r="AB297" s="34" t="s">
        <v>47</v>
      </c>
    </row>
    <row r="298" spans="1:28" s="7" customFormat="1" ht="15.75" customHeight="1" x14ac:dyDescent="0.25">
      <c r="A298" s="36" t="s">
        <v>475</v>
      </c>
      <c r="B298" s="43" t="s">
        <v>416</v>
      </c>
      <c r="C298" s="38" t="s">
        <v>36</v>
      </c>
      <c r="D298" s="35">
        <v>0</v>
      </c>
      <c r="E298" s="35">
        <v>0</v>
      </c>
      <c r="F298" s="35">
        <v>0</v>
      </c>
      <c r="G298" s="35">
        <v>0</v>
      </c>
      <c r="H298" s="35">
        <v>0</v>
      </c>
      <c r="I298" s="35">
        <v>0</v>
      </c>
      <c r="J298" s="35">
        <v>0</v>
      </c>
      <c r="K298" s="35">
        <v>0</v>
      </c>
      <c r="L298" s="35">
        <v>0</v>
      </c>
      <c r="M298" s="35">
        <v>0</v>
      </c>
      <c r="N298" s="35">
        <v>0</v>
      </c>
      <c r="O298" s="35">
        <v>0</v>
      </c>
      <c r="P298" s="35">
        <v>0</v>
      </c>
      <c r="Q298" s="35">
        <v>0</v>
      </c>
      <c r="R298" s="35">
        <v>0</v>
      </c>
      <c r="S298" s="35">
        <v>0</v>
      </c>
      <c r="T298" s="35">
        <v>0</v>
      </c>
      <c r="U298" s="35">
        <v>0</v>
      </c>
      <c r="V298" s="35">
        <v>0</v>
      </c>
      <c r="W298" s="35">
        <v>0</v>
      </c>
      <c r="X298" s="35">
        <v>0</v>
      </c>
      <c r="Y298" s="35">
        <v>0</v>
      </c>
      <c r="Z298" s="35">
        <v>0</v>
      </c>
      <c r="AA298" s="34" t="s">
        <v>47</v>
      </c>
      <c r="AB298" s="34" t="s">
        <v>47</v>
      </c>
    </row>
    <row r="299" spans="1:28" s="7" customFormat="1" x14ac:dyDescent="0.25">
      <c r="A299" s="36" t="s">
        <v>476</v>
      </c>
      <c r="B299" s="41" t="s">
        <v>477</v>
      </c>
      <c r="C299" s="38" t="s">
        <v>36</v>
      </c>
      <c r="D299" s="35">
        <v>97.043000000000006</v>
      </c>
      <c r="E299" s="35">
        <v>122.44799999999999</v>
      </c>
      <c r="F299" s="35">
        <v>67.753</v>
      </c>
      <c r="G299" s="35">
        <v>50.073</v>
      </c>
      <c r="H299" s="35">
        <v>152.38313343999999</v>
      </c>
      <c r="I299" s="35">
        <v>6.41</v>
      </c>
      <c r="J299" s="35">
        <v>194.05155669999999</v>
      </c>
      <c r="K299" s="35">
        <v>173.72861208820001</v>
      </c>
      <c r="L299" s="35">
        <v>177.44461927</v>
      </c>
      <c r="M299" s="35">
        <v>3.8648546664000301</v>
      </c>
      <c r="N299" s="35">
        <v>147.043781946</v>
      </c>
      <c r="O299" s="35">
        <v>2.7793580864000296</v>
      </c>
      <c r="P299" s="35">
        <v>20.63</v>
      </c>
      <c r="Q299" s="35">
        <v>2.6933615264000301</v>
      </c>
      <c r="R299" s="35">
        <v>19.9538033404</v>
      </c>
      <c r="S299" s="35">
        <v>1.8438402064000301</v>
      </c>
      <c r="T299" s="35">
        <v>19.449769500400002</v>
      </c>
      <c r="U299" s="35">
        <v>1.8438402064000301</v>
      </c>
      <c r="V299" s="35">
        <v>19.354914101969502</v>
      </c>
      <c r="W299" s="35">
        <v>1.8438402064000301</v>
      </c>
      <c r="X299" s="35">
        <v>19.354914101969502</v>
      </c>
      <c r="Y299" s="35">
        <v>1.8438402064000301</v>
      </c>
      <c r="Z299" s="35">
        <v>19.354914101969502</v>
      </c>
      <c r="AA299" s="34" t="s">
        <v>47</v>
      </c>
      <c r="AB299" s="34" t="s">
        <v>47</v>
      </c>
    </row>
    <row r="300" spans="1:28" s="7" customFormat="1" ht="15.75" customHeight="1" x14ac:dyDescent="0.25">
      <c r="A300" s="36" t="s">
        <v>478</v>
      </c>
      <c r="B300" s="43" t="s">
        <v>416</v>
      </c>
      <c r="C300" s="38" t="s">
        <v>36</v>
      </c>
      <c r="D300" s="35">
        <v>0</v>
      </c>
      <c r="E300" s="35">
        <v>0</v>
      </c>
      <c r="F300" s="35">
        <v>0</v>
      </c>
      <c r="G300" s="35">
        <v>0</v>
      </c>
      <c r="H300" s="35">
        <v>0</v>
      </c>
      <c r="I300" s="35">
        <v>0</v>
      </c>
      <c r="J300" s="35">
        <v>0</v>
      </c>
      <c r="K300" s="35">
        <v>0</v>
      </c>
      <c r="L300" s="35">
        <v>0</v>
      </c>
      <c r="M300" s="35">
        <v>0</v>
      </c>
      <c r="N300" s="35">
        <v>0</v>
      </c>
      <c r="O300" s="35">
        <v>0</v>
      </c>
      <c r="P300" s="35">
        <v>0</v>
      </c>
      <c r="Q300" s="35">
        <v>0</v>
      </c>
      <c r="R300" s="35">
        <v>0</v>
      </c>
      <c r="S300" s="35">
        <v>0</v>
      </c>
      <c r="T300" s="35">
        <v>0</v>
      </c>
      <c r="U300" s="35">
        <v>0</v>
      </c>
      <c r="V300" s="35">
        <v>0</v>
      </c>
      <c r="W300" s="35">
        <v>0</v>
      </c>
      <c r="X300" s="35">
        <v>0</v>
      </c>
      <c r="Y300" s="35">
        <v>0</v>
      </c>
      <c r="Z300" s="35">
        <v>0</v>
      </c>
      <c r="AA300" s="34" t="s">
        <v>47</v>
      </c>
      <c r="AB300" s="34" t="s">
        <v>47</v>
      </c>
    </row>
    <row r="301" spans="1:28" s="7" customFormat="1" ht="31.5" x14ac:dyDescent="0.25">
      <c r="A301" s="36" t="s">
        <v>479</v>
      </c>
      <c r="B301" s="41" t="s">
        <v>480</v>
      </c>
      <c r="C301" s="38" t="s">
        <v>36</v>
      </c>
      <c r="D301" s="35">
        <v>99.758361999999991</v>
      </c>
      <c r="E301" s="35">
        <v>121.53100000000001</v>
      </c>
      <c r="F301" s="35">
        <v>138.55699999999999</v>
      </c>
      <c r="G301" s="35">
        <v>77.893241393687433</v>
      </c>
      <c r="H301" s="35">
        <v>65.382807380000003</v>
      </c>
      <c r="I301" s="35">
        <v>33.511729120912378</v>
      </c>
      <c r="J301" s="35">
        <v>217.84375323999998</v>
      </c>
      <c r="K301" s="35">
        <v>207.3465413124066</v>
      </c>
      <c r="L301" s="35">
        <v>223.38270501</v>
      </c>
      <c r="M301" s="35">
        <v>214.29861752814756</v>
      </c>
      <c r="N301" s="35">
        <v>214.34343652057561</v>
      </c>
      <c r="O301" s="35">
        <v>216.24725515807194</v>
      </c>
      <c r="P301" s="35">
        <v>271.66043706017285</v>
      </c>
      <c r="Q301" s="35">
        <v>217.93802289298523</v>
      </c>
      <c r="R301" s="35">
        <v>281.2366383102779</v>
      </c>
      <c r="S301" s="35">
        <v>206.45798501508688</v>
      </c>
      <c r="T301" s="35">
        <v>268.62689634004397</v>
      </c>
      <c r="U301" s="35">
        <v>209.97794713718858</v>
      </c>
      <c r="V301" s="35">
        <v>273.83030356014882</v>
      </c>
      <c r="W301" s="35">
        <v>213.4979092592902</v>
      </c>
      <c r="X301" s="35">
        <v>279.15621881025362</v>
      </c>
      <c r="Y301" s="35">
        <v>217.0178713813919</v>
      </c>
      <c r="Z301" s="35">
        <v>284.48213406035853</v>
      </c>
      <c r="AA301" s="34" t="s">
        <v>47</v>
      </c>
      <c r="AB301" s="34" t="s">
        <v>47</v>
      </c>
    </row>
    <row r="302" spans="1:28" s="7" customFormat="1" ht="15.75" customHeight="1" x14ac:dyDescent="0.25">
      <c r="A302" s="36" t="s">
        <v>481</v>
      </c>
      <c r="B302" s="43" t="s">
        <v>416</v>
      </c>
      <c r="C302" s="38" t="s">
        <v>36</v>
      </c>
      <c r="D302" s="35">
        <v>0</v>
      </c>
      <c r="E302" s="35">
        <v>0</v>
      </c>
      <c r="F302" s="35">
        <v>36.555999999999997</v>
      </c>
      <c r="G302" s="35">
        <v>0</v>
      </c>
      <c r="H302" s="35">
        <v>14.403525130000002</v>
      </c>
      <c r="I302" s="35">
        <v>0</v>
      </c>
      <c r="J302" s="35">
        <v>15.703704439999999</v>
      </c>
      <c r="K302" s="35">
        <v>0</v>
      </c>
      <c r="L302" s="35">
        <v>19.013483309999998</v>
      </c>
      <c r="M302" s="35">
        <v>0</v>
      </c>
      <c r="N302" s="35">
        <v>0</v>
      </c>
      <c r="O302" s="35">
        <v>0</v>
      </c>
      <c r="P302" s="35">
        <v>0</v>
      </c>
      <c r="Q302" s="35">
        <v>0</v>
      </c>
      <c r="R302" s="35">
        <v>0</v>
      </c>
      <c r="S302" s="35">
        <v>0</v>
      </c>
      <c r="T302" s="35">
        <v>0</v>
      </c>
      <c r="U302" s="35">
        <v>0</v>
      </c>
      <c r="V302" s="35">
        <v>0</v>
      </c>
      <c r="W302" s="35">
        <v>0</v>
      </c>
      <c r="X302" s="35">
        <v>0</v>
      </c>
      <c r="Y302" s="35">
        <v>0</v>
      </c>
      <c r="Z302" s="35">
        <v>0</v>
      </c>
      <c r="AA302" s="34" t="s">
        <v>47</v>
      </c>
      <c r="AB302" s="34" t="s">
        <v>47</v>
      </c>
    </row>
    <row r="303" spans="1:28" s="7" customFormat="1" x14ac:dyDescent="0.25">
      <c r="A303" s="36" t="s">
        <v>482</v>
      </c>
      <c r="B303" s="41" t="s">
        <v>483</v>
      </c>
      <c r="C303" s="38" t="s">
        <v>36</v>
      </c>
      <c r="D303" s="35">
        <v>53.661421950000019</v>
      </c>
      <c r="E303" s="35">
        <v>89.154580476200124</v>
      </c>
      <c r="F303" s="35">
        <v>185.21706609599968</v>
      </c>
      <c r="G303" s="35">
        <v>180.72691350000008</v>
      </c>
      <c r="H303" s="35">
        <v>172.18675608146478</v>
      </c>
      <c r="I303" s="35">
        <v>217.59931595638997</v>
      </c>
      <c r="J303" s="35">
        <v>128.98159742823177</v>
      </c>
      <c r="K303" s="35">
        <v>153.81761718804853</v>
      </c>
      <c r="L303" s="35">
        <v>122.47417071945429</v>
      </c>
      <c r="M303" s="35">
        <v>153.15718166003907</v>
      </c>
      <c r="N303" s="35">
        <v>109.40623824189976</v>
      </c>
      <c r="O303" s="35">
        <v>153.20691598209078</v>
      </c>
      <c r="P303" s="35">
        <v>109.86644935235206</v>
      </c>
      <c r="Q303" s="35">
        <v>153.30393774755865</v>
      </c>
      <c r="R303" s="35">
        <v>109.68964881487074</v>
      </c>
      <c r="S303" s="35">
        <v>153.36034703452594</v>
      </c>
      <c r="T303" s="35">
        <v>109.55324689028913</v>
      </c>
      <c r="U303" s="35">
        <v>153.36034105005453</v>
      </c>
      <c r="V303" s="35">
        <v>109.70860814189957</v>
      </c>
      <c r="W303" s="35">
        <v>132.8910521455833</v>
      </c>
      <c r="X303" s="35">
        <v>109.8296581418995</v>
      </c>
      <c r="Y303" s="35">
        <v>132.89104616111217</v>
      </c>
      <c r="Z303" s="35">
        <v>109.95433964189968</v>
      </c>
      <c r="AA303" s="34" t="s">
        <v>47</v>
      </c>
      <c r="AB303" s="34" t="s">
        <v>47</v>
      </c>
    </row>
    <row r="304" spans="1:28" s="7" customFormat="1" ht="15.75" customHeight="1" x14ac:dyDescent="0.25">
      <c r="A304" s="36" t="s">
        <v>484</v>
      </c>
      <c r="B304" s="43" t="s">
        <v>416</v>
      </c>
      <c r="C304" s="38" t="s">
        <v>36</v>
      </c>
      <c r="D304" s="35">
        <v>17.560394178960021</v>
      </c>
      <c r="E304" s="35">
        <v>59.463874008857999</v>
      </c>
      <c r="F304" s="35">
        <v>113.27261000000003</v>
      </c>
      <c r="G304" s="35">
        <v>0</v>
      </c>
      <c r="H304" s="35">
        <v>75.867192888523945</v>
      </c>
      <c r="I304" s="35">
        <v>0</v>
      </c>
      <c r="J304" s="35">
        <v>4.7532382325072469</v>
      </c>
      <c r="K304" s="35">
        <v>3.7281193170673999</v>
      </c>
      <c r="L304" s="35">
        <v>20.399439309253133</v>
      </c>
      <c r="M304" s="35">
        <v>3.7281193170673976</v>
      </c>
      <c r="N304" s="35">
        <v>0</v>
      </c>
      <c r="O304" s="35">
        <v>3.7281193170673976</v>
      </c>
      <c r="P304" s="35">
        <v>0</v>
      </c>
      <c r="Q304" s="35">
        <v>3.7281193170673976</v>
      </c>
      <c r="R304" s="35">
        <v>0</v>
      </c>
      <c r="S304" s="35">
        <v>3.7281193170673976</v>
      </c>
      <c r="T304" s="35">
        <v>0</v>
      </c>
      <c r="U304" s="35">
        <v>3.7281193170673976</v>
      </c>
      <c r="V304" s="35">
        <v>0</v>
      </c>
      <c r="W304" s="35">
        <v>3.7281193170673976</v>
      </c>
      <c r="X304" s="35">
        <v>0</v>
      </c>
      <c r="Y304" s="35">
        <v>3.7281193170673976</v>
      </c>
      <c r="Z304" s="35">
        <v>0</v>
      </c>
      <c r="AA304" s="34" t="s">
        <v>47</v>
      </c>
      <c r="AB304" s="34" t="s">
        <v>47</v>
      </c>
    </row>
    <row r="305" spans="1:28" s="54" customFormat="1" ht="31.5" x14ac:dyDescent="0.25">
      <c r="A305" s="52" t="s">
        <v>485</v>
      </c>
      <c r="B305" s="53" t="s">
        <v>486</v>
      </c>
      <c r="C305" s="34" t="s">
        <v>487</v>
      </c>
      <c r="D305" s="35">
        <f t="shared" ref="D305:Y309" si="95">(IFERROR(D167/(D23*1.18),0))*100</f>
        <v>94.817337289536468</v>
      </c>
      <c r="E305" s="35">
        <f t="shared" si="95"/>
        <v>114.6377121106581</v>
      </c>
      <c r="F305" s="35">
        <f t="shared" si="95"/>
        <v>91.265174243245099</v>
      </c>
      <c r="G305" s="35">
        <f t="shared" si="95"/>
        <v>115.94438501625118</v>
      </c>
      <c r="H305" s="35">
        <f t="shared" si="95"/>
        <v>112.919396166415</v>
      </c>
      <c r="I305" s="35">
        <f t="shared" si="95"/>
        <v>100.3518978588106</v>
      </c>
      <c r="J305" s="35">
        <f t="shared" si="95"/>
        <v>104.58536634769713</v>
      </c>
      <c r="K305" s="35">
        <f t="shared" si="95"/>
        <v>100.54377033846598</v>
      </c>
      <c r="L305" s="35">
        <f t="shared" si="95"/>
        <v>100.88542002089891</v>
      </c>
      <c r="M305" s="35">
        <f t="shared" si="95"/>
        <v>98.769939853249113</v>
      </c>
      <c r="N305" s="35">
        <f>(IFERROR(N167/(N23*1.2),0))*100</f>
        <v>99.305837846184801</v>
      </c>
      <c r="O305" s="35">
        <f t="shared" si="95"/>
        <v>100.85198750979878</v>
      </c>
      <c r="P305" s="35">
        <f>(IFERROR(P167/(P23*1.2),0))*100</f>
        <v>98.980714607294075</v>
      </c>
      <c r="Q305" s="35">
        <f t="shared" si="95"/>
        <v>101.17103398291414</v>
      </c>
      <c r="R305" s="35">
        <f>(IFERROR(R167/(R23*1.2),0))*100</f>
        <v>100.20535436684273</v>
      </c>
      <c r="S305" s="35">
        <f t="shared" si="95"/>
        <v>100.96582518190607</v>
      </c>
      <c r="T305" s="35">
        <f>(IFERROR(T167/(T23*1.2),0))*100</f>
        <v>100.30981932564214</v>
      </c>
      <c r="U305" s="35">
        <f t="shared" si="95"/>
        <v>101.18581774318977</v>
      </c>
      <c r="V305" s="35">
        <f>(IFERROR(V167/(V23*1.2),0))*100</f>
        <v>99.901331532691387</v>
      </c>
      <c r="W305" s="35">
        <f t="shared" si="95"/>
        <v>100.96474752219416</v>
      </c>
      <c r="X305" s="35">
        <f>(IFERROR(X167/(X23*1.2),0))*100</f>
        <v>99.882365518813415</v>
      </c>
      <c r="Y305" s="35">
        <f t="shared" si="95"/>
        <v>100.9520315212543</v>
      </c>
      <c r="Z305" s="35">
        <f>(IFERROR(Z167/(Z23*1.2),0))*100</f>
        <v>99.863222790776973</v>
      </c>
      <c r="AA305" s="35">
        <f>(IFERROR(AA167/(AA23*1.18),0))*100</f>
        <v>102.29934047527136</v>
      </c>
      <c r="AB305" s="35">
        <f>(IFERROR(AB167/((H23+J23+L23)*1.18+(N23+P23+R23+T23+V23+X23+Z23)*1.2),0))*100</f>
        <v>101.64267764499834</v>
      </c>
    </row>
    <row r="306" spans="1:28" s="57" customFormat="1" ht="15.75" customHeight="1" x14ac:dyDescent="0.25">
      <c r="A306" s="55" t="s">
        <v>488</v>
      </c>
      <c r="B306" s="56" t="s">
        <v>489</v>
      </c>
      <c r="C306" s="38" t="s">
        <v>487</v>
      </c>
      <c r="D306" s="35">
        <f t="shared" si="95"/>
        <v>0</v>
      </c>
      <c r="E306" s="35">
        <f t="shared" si="95"/>
        <v>0</v>
      </c>
      <c r="F306" s="35">
        <f t="shared" si="95"/>
        <v>0</v>
      </c>
      <c r="G306" s="35">
        <f t="shared" si="95"/>
        <v>0</v>
      </c>
      <c r="H306" s="35">
        <f t="shared" si="95"/>
        <v>0</v>
      </c>
      <c r="I306" s="35">
        <f t="shared" si="95"/>
        <v>0</v>
      </c>
      <c r="J306" s="35">
        <f t="shared" si="95"/>
        <v>0</v>
      </c>
      <c r="K306" s="35">
        <f t="shared" si="95"/>
        <v>0</v>
      </c>
      <c r="L306" s="35">
        <f t="shared" si="95"/>
        <v>0</v>
      </c>
      <c r="M306" s="35">
        <f t="shared" si="95"/>
        <v>0</v>
      </c>
      <c r="N306" s="35">
        <f>(IFERROR(N168/(N24*1.2),0))*100</f>
        <v>0</v>
      </c>
      <c r="O306" s="35">
        <f t="shared" si="95"/>
        <v>0</v>
      </c>
      <c r="P306" s="35">
        <f>(IFERROR(P168/(P24*1.2),0))*100</f>
        <v>0</v>
      </c>
      <c r="Q306" s="35">
        <f t="shared" si="95"/>
        <v>0</v>
      </c>
      <c r="R306" s="35">
        <f>(IFERROR(R168/(R24*1.2),0))*100</f>
        <v>0</v>
      </c>
      <c r="S306" s="35">
        <f t="shared" si="95"/>
        <v>0</v>
      </c>
      <c r="T306" s="35">
        <f>(IFERROR(T168/(T24*1.2),0))*100</f>
        <v>0</v>
      </c>
      <c r="U306" s="35">
        <f t="shared" si="95"/>
        <v>0</v>
      </c>
      <c r="V306" s="35">
        <f>(IFERROR(V168/(V24*1.2),0))*100</f>
        <v>0</v>
      </c>
      <c r="W306" s="35">
        <f t="shared" si="95"/>
        <v>0</v>
      </c>
      <c r="X306" s="35">
        <f>(IFERROR(X168/(X24*1.2),0))*100</f>
        <v>0</v>
      </c>
      <c r="Y306" s="35">
        <f t="shared" si="95"/>
        <v>0</v>
      </c>
      <c r="Z306" s="35">
        <f>(IFERROR(Z168/(Z24*1.2),0))*100</f>
        <v>0</v>
      </c>
      <c r="AA306" s="35">
        <f t="shared" ref="AA306:AA309" si="96">(IFERROR(AA168/(AA24*1.18),0))*100</f>
        <v>0</v>
      </c>
      <c r="AB306" s="35">
        <f t="shared" ref="AB306:AB309" si="97">(IFERROR(AB168/((H24+J24+L24)*1.18+(N24+P24+R24+T24+V24+X24+Z24)*1.2),0))*100</f>
        <v>0</v>
      </c>
    </row>
    <row r="307" spans="1:28" s="57" customFormat="1" ht="31.5" customHeight="1" x14ac:dyDescent="0.25">
      <c r="A307" s="55" t="s">
        <v>490</v>
      </c>
      <c r="B307" s="56" t="s">
        <v>491</v>
      </c>
      <c r="C307" s="38" t="s">
        <v>487</v>
      </c>
      <c r="D307" s="35">
        <f t="shared" si="95"/>
        <v>0</v>
      </c>
      <c r="E307" s="35">
        <f t="shared" si="95"/>
        <v>0</v>
      </c>
      <c r="F307" s="35">
        <f t="shared" si="95"/>
        <v>0</v>
      </c>
      <c r="G307" s="35">
        <f t="shared" si="95"/>
        <v>0</v>
      </c>
      <c r="H307" s="35">
        <f t="shared" si="95"/>
        <v>0</v>
      </c>
      <c r="I307" s="35">
        <f t="shared" si="95"/>
        <v>0</v>
      </c>
      <c r="J307" s="35">
        <f t="shared" si="95"/>
        <v>0</v>
      </c>
      <c r="K307" s="35">
        <f t="shared" si="95"/>
        <v>0</v>
      </c>
      <c r="L307" s="35">
        <f t="shared" si="95"/>
        <v>0</v>
      </c>
      <c r="M307" s="35">
        <f t="shared" si="95"/>
        <v>0</v>
      </c>
      <c r="N307" s="35">
        <f>(IFERROR(N169/(N25*1.2),0))*100</f>
        <v>0</v>
      </c>
      <c r="O307" s="35">
        <f t="shared" si="95"/>
        <v>0</v>
      </c>
      <c r="P307" s="35">
        <f>(IFERROR(P169/(P25*1.2),0))*100</f>
        <v>0</v>
      </c>
      <c r="Q307" s="35">
        <f t="shared" si="95"/>
        <v>0</v>
      </c>
      <c r="R307" s="35">
        <f>(IFERROR(R169/(R25*1.2),0))*100</f>
        <v>0</v>
      </c>
      <c r="S307" s="35">
        <f t="shared" si="95"/>
        <v>0</v>
      </c>
      <c r="T307" s="35">
        <f>(IFERROR(T169/(T25*1.2),0))*100</f>
        <v>0</v>
      </c>
      <c r="U307" s="35">
        <f t="shared" si="95"/>
        <v>0</v>
      </c>
      <c r="V307" s="35">
        <f>(IFERROR(V169/(V25*1.2),0))*100</f>
        <v>0</v>
      </c>
      <c r="W307" s="35">
        <f t="shared" si="95"/>
        <v>0</v>
      </c>
      <c r="X307" s="35">
        <f>(IFERROR(X169/(X25*1.2),0))*100</f>
        <v>0</v>
      </c>
      <c r="Y307" s="35">
        <f t="shared" si="95"/>
        <v>0</v>
      </c>
      <c r="Z307" s="35">
        <f>(IFERROR(Z169/(Z25*1.2),0))*100</f>
        <v>0</v>
      </c>
      <c r="AA307" s="35">
        <f t="shared" si="96"/>
        <v>0</v>
      </c>
      <c r="AB307" s="35">
        <f t="shared" si="97"/>
        <v>0</v>
      </c>
    </row>
    <row r="308" spans="1:28" s="57" customFormat="1" ht="31.5" customHeight="1" x14ac:dyDescent="0.25">
      <c r="A308" s="55" t="s">
        <v>492</v>
      </c>
      <c r="B308" s="56" t="s">
        <v>493</v>
      </c>
      <c r="C308" s="38" t="s">
        <v>487</v>
      </c>
      <c r="D308" s="35">
        <f t="shared" si="95"/>
        <v>0</v>
      </c>
      <c r="E308" s="35">
        <f t="shared" si="95"/>
        <v>0</v>
      </c>
      <c r="F308" s="35">
        <f t="shared" si="95"/>
        <v>0</v>
      </c>
      <c r="G308" s="35">
        <f t="shared" si="95"/>
        <v>0</v>
      </c>
      <c r="H308" s="35">
        <f t="shared" si="95"/>
        <v>0</v>
      </c>
      <c r="I308" s="35">
        <f t="shared" si="95"/>
        <v>0</v>
      </c>
      <c r="J308" s="35">
        <f t="shared" si="95"/>
        <v>0</v>
      </c>
      <c r="K308" s="35">
        <f t="shared" si="95"/>
        <v>0</v>
      </c>
      <c r="L308" s="35">
        <f t="shared" si="95"/>
        <v>0</v>
      </c>
      <c r="M308" s="35">
        <f t="shared" si="95"/>
        <v>0</v>
      </c>
      <c r="N308" s="35">
        <f>(IFERROR(N170/(N26*1.2),0))*100</f>
        <v>0</v>
      </c>
      <c r="O308" s="35">
        <f t="shared" si="95"/>
        <v>0</v>
      </c>
      <c r="P308" s="35">
        <f>(IFERROR(P170/(P26*1.2),0))*100</f>
        <v>0</v>
      </c>
      <c r="Q308" s="35">
        <f t="shared" si="95"/>
        <v>0</v>
      </c>
      <c r="R308" s="35">
        <f>(IFERROR(R170/(R26*1.2),0))*100</f>
        <v>0</v>
      </c>
      <c r="S308" s="35">
        <f t="shared" si="95"/>
        <v>0</v>
      </c>
      <c r="T308" s="35">
        <f>(IFERROR(T170/(T26*1.2),0))*100</f>
        <v>0</v>
      </c>
      <c r="U308" s="35">
        <f t="shared" si="95"/>
        <v>0</v>
      </c>
      <c r="V308" s="35">
        <f>(IFERROR(V170/(V26*1.2),0))*100</f>
        <v>0</v>
      </c>
      <c r="W308" s="35">
        <f t="shared" si="95"/>
        <v>0</v>
      </c>
      <c r="X308" s="35">
        <f>(IFERROR(X170/(X26*1.2),0))*100</f>
        <v>0</v>
      </c>
      <c r="Y308" s="35">
        <f t="shared" si="95"/>
        <v>0</v>
      </c>
      <c r="Z308" s="35">
        <f>(IFERROR(Z170/(Z26*1.2),0))*100</f>
        <v>0</v>
      </c>
      <c r="AA308" s="35">
        <f t="shared" si="96"/>
        <v>0</v>
      </c>
      <c r="AB308" s="35">
        <f t="shared" si="97"/>
        <v>0</v>
      </c>
    </row>
    <row r="309" spans="1:28" s="57" customFormat="1" ht="31.5" customHeight="1" x14ac:dyDescent="0.25">
      <c r="A309" s="55" t="s">
        <v>494</v>
      </c>
      <c r="B309" s="56" t="s">
        <v>495</v>
      </c>
      <c r="C309" s="38" t="s">
        <v>487</v>
      </c>
      <c r="D309" s="35">
        <f t="shared" si="95"/>
        <v>0</v>
      </c>
      <c r="E309" s="35">
        <f t="shared" si="95"/>
        <v>0</v>
      </c>
      <c r="F309" s="35">
        <f t="shared" si="95"/>
        <v>0</v>
      </c>
      <c r="G309" s="35">
        <f t="shared" si="95"/>
        <v>0</v>
      </c>
      <c r="H309" s="35">
        <f t="shared" si="95"/>
        <v>0</v>
      </c>
      <c r="I309" s="35">
        <f t="shared" si="95"/>
        <v>0</v>
      </c>
      <c r="J309" s="35">
        <f t="shared" si="95"/>
        <v>0</v>
      </c>
      <c r="K309" s="35">
        <f t="shared" si="95"/>
        <v>0</v>
      </c>
      <c r="L309" s="35">
        <f t="shared" si="95"/>
        <v>0</v>
      </c>
      <c r="M309" s="35">
        <f t="shared" si="95"/>
        <v>0</v>
      </c>
      <c r="N309" s="35">
        <f>(IFERROR(N171/(N27*1.2),0))*100</f>
        <v>0</v>
      </c>
      <c r="O309" s="35">
        <f t="shared" si="95"/>
        <v>0</v>
      </c>
      <c r="P309" s="35">
        <f>(IFERROR(P171/(P27*1.2),0))*100</f>
        <v>0</v>
      </c>
      <c r="Q309" s="35">
        <f t="shared" si="95"/>
        <v>0</v>
      </c>
      <c r="R309" s="35">
        <f>(IFERROR(R171/(R27*1.2),0))*100</f>
        <v>0</v>
      </c>
      <c r="S309" s="35">
        <f t="shared" si="95"/>
        <v>0</v>
      </c>
      <c r="T309" s="35">
        <f>(IFERROR(T171/(T27*1.2),0))*100</f>
        <v>0</v>
      </c>
      <c r="U309" s="35">
        <f t="shared" si="95"/>
        <v>0</v>
      </c>
      <c r="V309" s="35">
        <f>(IFERROR(V171/(V27*1.2),0))*100</f>
        <v>0</v>
      </c>
      <c r="W309" s="35">
        <f t="shared" si="95"/>
        <v>0</v>
      </c>
      <c r="X309" s="35">
        <f>(IFERROR(X171/(X27*1.2),0))*100</f>
        <v>0</v>
      </c>
      <c r="Y309" s="35">
        <f t="shared" si="95"/>
        <v>0</v>
      </c>
      <c r="Z309" s="35">
        <f>(IFERROR(Z171/(Z27*1.2),0))*100</f>
        <v>0</v>
      </c>
      <c r="AA309" s="35">
        <f t="shared" si="96"/>
        <v>0</v>
      </c>
      <c r="AB309" s="35">
        <f t="shared" si="97"/>
        <v>0</v>
      </c>
    </row>
    <row r="310" spans="1:28" s="57" customFormat="1" ht="15.75" customHeight="1" x14ac:dyDescent="0.25">
      <c r="A310" s="55" t="s">
        <v>496</v>
      </c>
      <c r="B310" s="58" t="s">
        <v>497</v>
      </c>
      <c r="C310" s="38" t="s">
        <v>487</v>
      </c>
      <c r="D310" s="35" t="s">
        <v>47</v>
      </c>
      <c r="E310" s="35" t="s">
        <v>47</v>
      </c>
      <c r="F310" s="35" t="s">
        <v>47</v>
      </c>
      <c r="G310" s="35" t="s">
        <v>47</v>
      </c>
      <c r="H310" s="35" t="s">
        <v>47</v>
      </c>
      <c r="I310" s="35" t="s">
        <v>47</v>
      </c>
      <c r="J310" s="35" t="s">
        <v>47</v>
      </c>
      <c r="K310" s="35" t="s">
        <v>47</v>
      </c>
      <c r="L310" s="35" t="s">
        <v>47</v>
      </c>
      <c r="M310" s="35" t="s">
        <v>47</v>
      </c>
      <c r="N310" s="35" t="s">
        <v>47</v>
      </c>
      <c r="O310" s="35" t="s">
        <v>47</v>
      </c>
      <c r="P310" s="35" t="s">
        <v>47</v>
      </c>
      <c r="Q310" s="35" t="s">
        <v>47</v>
      </c>
      <c r="R310" s="35" t="s">
        <v>47</v>
      </c>
      <c r="S310" s="35" t="s">
        <v>47</v>
      </c>
      <c r="T310" s="35" t="s">
        <v>47</v>
      </c>
      <c r="U310" s="35" t="s">
        <v>47</v>
      </c>
      <c r="V310" s="35" t="s">
        <v>47</v>
      </c>
      <c r="W310" s="35" t="s">
        <v>47</v>
      </c>
      <c r="X310" s="35" t="s">
        <v>47</v>
      </c>
      <c r="Y310" s="35" t="s">
        <v>47</v>
      </c>
      <c r="Z310" s="35" t="s">
        <v>47</v>
      </c>
      <c r="AA310" s="35" t="s">
        <v>47</v>
      </c>
      <c r="AB310" s="35" t="s">
        <v>47</v>
      </c>
    </row>
    <row r="311" spans="1:28" s="54" customFormat="1" x14ac:dyDescent="0.25">
      <c r="A311" s="59" t="s">
        <v>498</v>
      </c>
      <c r="B311" s="60" t="s">
        <v>499</v>
      </c>
      <c r="C311" s="38" t="s">
        <v>487</v>
      </c>
      <c r="D311" s="35">
        <f t="shared" ref="D311:AA311" si="98">(IFERROR(D173/(D29*1.18),0))*100</f>
        <v>94.057167774750695</v>
      </c>
      <c r="E311" s="35">
        <f t="shared" si="98"/>
        <v>110.34957600107805</v>
      </c>
      <c r="F311" s="35">
        <f t="shared" si="98"/>
        <v>90.095999228050971</v>
      </c>
      <c r="G311" s="35">
        <f t="shared" si="98"/>
        <v>109.81189935652962</v>
      </c>
      <c r="H311" s="35">
        <f t="shared" si="98"/>
        <v>110.43089623653674</v>
      </c>
      <c r="I311" s="35">
        <f t="shared" si="98"/>
        <v>100.69448575392634</v>
      </c>
      <c r="J311" s="35">
        <f t="shared" si="98"/>
        <v>103.43416195310103</v>
      </c>
      <c r="K311" s="35">
        <f t="shared" si="98"/>
        <v>99.694930535970244</v>
      </c>
      <c r="L311" s="35">
        <f t="shared" si="98"/>
        <v>99.482280158489914</v>
      </c>
      <c r="M311" s="35">
        <f t="shared" si="98"/>
        <v>100.65020438108363</v>
      </c>
      <c r="N311" s="35">
        <f>(IFERROR(N173/(N29*1.2),0))*100</f>
        <v>99.480841620600287</v>
      </c>
      <c r="O311" s="35">
        <f t="shared" si="98"/>
        <v>100.81512601477833</v>
      </c>
      <c r="P311" s="35">
        <f>(IFERROR(P173/(P29*1.2),0))*100</f>
        <v>99.82874345036636</v>
      </c>
      <c r="Q311" s="35">
        <f t="shared" si="98"/>
        <v>101.13580958363077</v>
      </c>
      <c r="R311" s="35">
        <f>(IFERROR(R173/(R29*1.2),0))*100</f>
        <v>100.09228874090297</v>
      </c>
      <c r="S311" s="35">
        <f t="shared" si="98"/>
        <v>100.45806665031077</v>
      </c>
      <c r="T311" s="35">
        <f>(IFERROR(T173/(T29*1.2),0))*100</f>
        <v>100.19569200186649</v>
      </c>
      <c r="U311" s="35">
        <f t="shared" si="98"/>
        <v>100.45806665031074</v>
      </c>
      <c r="V311" s="35">
        <f>(IFERROR(V173/(V29*1.2),0))*100</f>
        <v>99.817322614834779</v>
      </c>
      <c r="W311" s="35">
        <f t="shared" si="98"/>
        <v>100.45806665031078</v>
      </c>
      <c r="X311" s="35">
        <f>(IFERROR(X173/(X29*1.2),0))*100</f>
        <v>99.817322614834779</v>
      </c>
      <c r="Y311" s="35">
        <f t="shared" si="98"/>
        <v>100.45806665031078</v>
      </c>
      <c r="Z311" s="35">
        <f>(IFERROR(Z173/(Z29*1.2),0))*100</f>
        <v>99.817322614834794</v>
      </c>
      <c r="AA311" s="35">
        <f t="shared" si="98"/>
        <v>101.80166830252728</v>
      </c>
      <c r="AB311" s="35">
        <f>(IFERROR(AB173/((H29+J29+L29)*1.18+(N29+P29+R29+T29+V29+X29+Z29)*1.2),0))*100</f>
        <v>101.21083064759024</v>
      </c>
    </row>
    <row r="312" spans="1:28" s="57" customFormat="1" ht="15.75" customHeight="1" x14ac:dyDescent="0.25">
      <c r="A312" s="55" t="s">
        <v>500</v>
      </c>
      <c r="B312" s="58" t="s">
        <v>501</v>
      </c>
      <c r="C312" s="38" t="s">
        <v>487</v>
      </c>
      <c r="D312" s="35" t="s">
        <v>47</v>
      </c>
      <c r="E312" s="35" t="s">
        <v>47</v>
      </c>
      <c r="F312" s="35" t="s">
        <v>47</v>
      </c>
      <c r="G312" s="35" t="s">
        <v>47</v>
      </c>
      <c r="H312" s="35" t="s">
        <v>47</v>
      </c>
      <c r="I312" s="35" t="s">
        <v>47</v>
      </c>
      <c r="J312" s="35" t="s">
        <v>47</v>
      </c>
      <c r="K312" s="35" t="s">
        <v>47</v>
      </c>
      <c r="L312" s="35" t="s">
        <v>47</v>
      </c>
      <c r="M312" s="35" t="s">
        <v>47</v>
      </c>
      <c r="N312" s="35" t="s">
        <v>47</v>
      </c>
      <c r="O312" s="35" t="s">
        <v>47</v>
      </c>
      <c r="P312" s="35" t="s">
        <v>47</v>
      </c>
      <c r="Q312" s="35" t="s">
        <v>47</v>
      </c>
      <c r="R312" s="35" t="s">
        <v>47</v>
      </c>
      <c r="S312" s="35" t="s">
        <v>47</v>
      </c>
      <c r="T312" s="35" t="s">
        <v>47</v>
      </c>
      <c r="U312" s="35" t="s">
        <v>47</v>
      </c>
      <c r="V312" s="35" t="s">
        <v>47</v>
      </c>
      <c r="W312" s="35" t="s">
        <v>47</v>
      </c>
      <c r="X312" s="35" t="s">
        <v>47</v>
      </c>
      <c r="Y312" s="35" t="s">
        <v>47</v>
      </c>
      <c r="Z312" s="35" t="s">
        <v>47</v>
      </c>
      <c r="AA312" s="35" t="s">
        <v>47</v>
      </c>
      <c r="AB312" s="35" t="s">
        <v>47</v>
      </c>
    </row>
    <row r="313" spans="1:28" s="54" customFormat="1" x14ac:dyDescent="0.25">
      <c r="A313" s="59" t="s">
        <v>502</v>
      </c>
      <c r="B313" s="58" t="s">
        <v>503</v>
      </c>
      <c r="C313" s="38" t="s">
        <v>487</v>
      </c>
      <c r="D313" s="35">
        <f t="shared" ref="D313:AA313" si="99">(IFERROR(D176/(D32*1.18),0))*100</f>
        <v>0</v>
      </c>
      <c r="E313" s="35">
        <f t="shared" si="99"/>
        <v>0</v>
      </c>
      <c r="F313" s="35">
        <f t="shared" si="99"/>
        <v>0</v>
      </c>
      <c r="G313" s="35">
        <f t="shared" si="99"/>
        <v>0</v>
      </c>
      <c r="H313" s="35">
        <f t="shared" si="99"/>
        <v>0</v>
      </c>
      <c r="I313" s="35">
        <f t="shared" si="99"/>
        <v>0</v>
      </c>
      <c r="J313" s="35">
        <f t="shared" si="99"/>
        <v>0</v>
      </c>
      <c r="K313" s="35">
        <f t="shared" si="99"/>
        <v>0</v>
      </c>
      <c r="L313" s="35">
        <f t="shared" si="99"/>
        <v>0</v>
      </c>
      <c r="M313" s="35">
        <f t="shared" si="99"/>
        <v>0</v>
      </c>
      <c r="N313" s="35">
        <f>(IFERROR(N176/(N32*1.2),0))*100</f>
        <v>0</v>
      </c>
      <c r="O313" s="35">
        <f t="shared" si="99"/>
        <v>0</v>
      </c>
      <c r="P313" s="35">
        <f>(IFERROR(P176/(P32*1.2),0))*100</f>
        <v>0</v>
      </c>
      <c r="Q313" s="35">
        <f t="shared" si="99"/>
        <v>0</v>
      </c>
      <c r="R313" s="35">
        <f>(IFERROR(R176/(R32*1.2),0))*100</f>
        <v>0</v>
      </c>
      <c r="S313" s="35">
        <f t="shared" si="99"/>
        <v>0</v>
      </c>
      <c r="T313" s="35">
        <f>(IFERROR(T176/(T32*1.2),0))*100</f>
        <v>0</v>
      </c>
      <c r="U313" s="35">
        <f t="shared" si="99"/>
        <v>0</v>
      </c>
      <c r="V313" s="35">
        <f>(IFERROR(V176/(V32*1.2),0))*100</f>
        <v>0</v>
      </c>
      <c r="W313" s="35">
        <f t="shared" si="99"/>
        <v>0</v>
      </c>
      <c r="X313" s="35">
        <f>(IFERROR(X176/(X32*1.2),0))*100</f>
        <v>0</v>
      </c>
      <c r="Y313" s="35">
        <f t="shared" si="99"/>
        <v>0</v>
      </c>
      <c r="Z313" s="35">
        <f>(IFERROR(Z176/(Z32*1.2),0))*100</f>
        <v>0</v>
      </c>
      <c r="AA313" s="35">
        <f t="shared" si="99"/>
        <v>0</v>
      </c>
      <c r="AB313" s="35">
        <f>(IFERROR(AB176/((H32+J32+L32)*1.18+(N32+P32+R32+T32+V32+X32+Z32)*1.2),0))*100</f>
        <v>0</v>
      </c>
    </row>
    <row r="314" spans="1:28" s="7" customFormat="1" ht="19.5" customHeight="1" x14ac:dyDescent="0.25">
      <c r="A314" s="36" t="s">
        <v>504</v>
      </c>
      <c r="B314" s="40" t="s">
        <v>505</v>
      </c>
      <c r="C314" s="38" t="s">
        <v>487</v>
      </c>
      <c r="D314" s="35" t="s">
        <v>47</v>
      </c>
      <c r="E314" s="35" t="s">
        <v>47</v>
      </c>
      <c r="F314" s="35" t="s">
        <v>47</v>
      </c>
      <c r="G314" s="35" t="s">
        <v>47</v>
      </c>
      <c r="H314" s="35" t="s">
        <v>47</v>
      </c>
      <c r="I314" s="35" t="s">
        <v>47</v>
      </c>
      <c r="J314" s="35" t="s">
        <v>47</v>
      </c>
      <c r="K314" s="35" t="s">
        <v>47</v>
      </c>
      <c r="L314" s="35" t="s">
        <v>47</v>
      </c>
      <c r="M314" s="35" t="s">
        <v>47</v>
      </c>
      <c r="N314" s="35" t="s">
        <v>47</v>
      </c>
      <c r="O314" s="35" t="s">
        <v>47</v>
      </c>
      <c r="P314" s="35" t="s">
        <v>47</v>
      </c>
      <c r="Q314" s="35" t="s">
        <v>47</v>
      </c>
      <c r="R314" s="35" t="s">
        <v>47</v>
      </c>
      <c r="S314" s="35" t="s">
        <v>47</v>
      </c>
      <c r="T314" s="35" t="s">
        <v>47</v>
      </c>
      <c r="U314" s="35" t="s">
        <v>47</v>
      </c>
      <c r="V314" s="35" t="s">
        <v>47</v>
      </c>
      <c r="W314" s="35" t="s">
        <v>47</v>
      </c>
      <c r="X314" s="35" t="s">
        <v>47</v>
      </c>
      <c r="Y314" s="35" t="s">
        <v>47</v>
      </c>
      <c r="Z314" s="35" t="s">
        <v>47</v>
      </c>
      <c r="AA314" s="35" t="s">
        <v>47</v>
      </c>
      <c r="AB314" s="35" t="s">
        <v>47</v>
      </c>
    </row>
    <row r="315" spans="1:28" s="7" customFormat="1" ht="36.75" customHeight="1" x14ac:dyDescent="0.25">
      <c r="A315" s="36" t="s">
        <v>506</v>
      </c>
      <c r="B315" s="41" t="s">
        <v>507</v>
      </c>
      <c r="C315" s="38" t="s">
        <v>487</v>
      </c>
      <c r="D315" s="35" t="s">
        <v>47</v>
      </c>
      <c r="E315" s="35" t="s">
        <v>47</v>
      </c>
      <c r="F315" s="35" t="s">
        <v>47</v>
      </c>
      <c r="G315" s="35" t="s">
        <v>47</v>
      </c>
      <c r="H315" s="35" t="s">
        <v>47</v>
      </c>
      <c r="I315" s="35" t="s">
        <v>47</v>
      </c>
      <c r="J315" s="35" t="s">
        <v>47</v>
      </c>
      <c r="K315" s="35" t="s">
        <v>47</v>
      </c>
      <c r="L315" s="35" t="s">
        <v>47</v>
      </c>
      <c r="M315" s="35" t="s">
        <v>47</v>
      </c>
      <c r="N315" s="35" t="s">
        <v>47</v>
      </c>
      <c r="O315" s="35" t="s">
        <v>47</v>
      </c>
      <c r="P315" s="35" t="s">
        <v>47</v>
      </c>
      <c r="Q315" s="35" t="s">
        <v>47</v>
      </c>
      <c r="R315" s="35" t="s">
        <v>47</v>
      </c>
      <c r="S315" s="35" t="s">
        <v>47</v>
      </c>
      <c r="T315" s="35" t="s">
        <v>47</v>
      </c>
      <c r="U315" s="35" t="s">
        <v>47</v>
      </c>
      <c r="V315" s="35" t="s">
        <v>47</v>
      </c>
      <c r="W315" s="35" t="s">
        <v>47</v>
      </c>
      <c r="X315" s="35" t="s">
        <v>47</v>
      </c>
      <c r="Y315" s="35" t="s">
        <v>47</v>
      </c>
      <c r="Z315" s="35" t="s">
        <v>47</v>
      </c>
      <c r="AA315" s="35" t="s">
        <v>47</v>
      </c>
      <c r="AB315" s="35" t="s">
        <v>47</v>
      </c>
    </row>
    <row r="316" spans="1:28" s="7" customFormat="1" ht="19.5" customHeight="1" x14ac:dyDescent="0.25">
      <c r="A316" s="36" t="s">
        <v>508</v>
      </c>
      <c r="B316" s="61" t="s">
        <v>61</v>
      </c>
      <c r="C316" s="38" t="s">
        <v>487</v>
      </c>
      <c r="D316" s="35" t="s">
        <v>47</v>
      </c>
      <c r="E316" s="35" t="s">
        <v>47</v>
      </c>
      <c r="F316" s="35" t="s">
        <v>47</v>
      </c>
      <c r="G316" s="35" t="s">
        <v>47</v>
      </c>
      <c r="H316" s="35" t="s">
        <v>47</v>
      </c>
      <c r="I316" s="35" t="s">
        <v>47</v>
      </c>
      <c r="J316" s="35" t="s">
        <v>47</v>
      </c>
      <c r="K316" s="35" t="s">
        <v>47</v>
      </c>
      <c r="L316" s="35" t="s">
        <v>47</v>
      </c>
      <c r="M316" s="35" t="s">
        <v>47</v>
      </c>
      <c r="N316" s="35" t="s">
        <v>47</v>
      </c>
      <c r="O316" s="35" t="s">
        <v>47</v>
      </c>
      <c r="P316" s="35" t="s">
        <v>47</v>
      </c>
      <c r="Q316" s="35" t="s">
        <v>47</v>
      </c>
      <c r="R316" s="35" t="s">
        <v>47</v>
      </c>
      <c r="S316" s="35" t="s">
        <v>47</v>
      </c>
      <c r="T316" s="35" t="s">
        <v>47</v>
      </c>
      <c r="U316" s="35" t="s">
        <v>47</v>
      </c>
      <c r="V316" s="35" t="s">
        <v>47</v>
      </c>
      <c r="W316" s="35" t="s">
        <v>47</v>
      </c>
      <c r="X316" s="35" t="s">
        <v>47</v>
      </c>
      <c r="Y316" s="35" t="s">
        <v>47</v>
      </c>
      <c r="Z316" s="35" t="s">
        <v>47</v>
      </c>
      <c r="AA316" s="35" t="s">
        <v>47</v>
      </c>
      <c r="AB316" s="35" t="s">
        <v>47</v>
      </c>
    </row>
    <row r="317" spans="1:28" s="7" customFormat="1" ht="19.5" customHeight="1" x14ac:dyDescent="0.25">
      <c r="A317" s="36" t="s">
        <v>509</v>
      </c>
      <c r="B317" s="61" t="s">
        <v>63</v>
      </c>
      <c r="C317" s="38" t="s">
        <v>487</v>
      </c>
      <c r="D317" s="35" t="s">
        <v>47</v>
      </c>
      <c r="E317" s="35" t="s">
        <v>47</v>
      </c>
      <c r="F317" s="35" t="s">
        <v>47</v>
      </c>
      <c r="G317" s="35" t="s">
        <v>47</v>
      </c>
      <c r="H317" s="35" t="s">
        <v>47</v>
      </c>
      <c r="I317" s="35" t="s">
        <v>47</v>
      </c>
      <c r="J317" s="35" t="s">
        <v>47</v>
      </c>
      <c r="K317" s="35" t="s">
        <v>47</v>
      </c>
      <c r="L317" s="35" t="s">
        <v>47</v>
      </c>
      <c r="M317" s="35" t="s">
        <v>47</v>
      </c>
      <c r="N317" s="35" t="s">
        <v>47</v>
      </c>
      <c r="O317" s="35" t="s">
        <v>47</v>
      </c>
      <c r="P317" s="35" t="s">
        <v>47</v>
      </c>
      <c r="Q317" s="35" t="s">
        <v>47</v>
      </c>
      <c r="R317" s="35" t="s">
        <v>47</v>
      </c>
      <c r="S317" s="35" t="s">
        <v>47</v>
      </c>
      <c r="T317" s="35" t="s">
        <v>47</v>
      </c>
      <c r="U317" s="35" t="s">
        <v>47</v>
      </c>
      <c r="V317" s="35" t="s">
        <v>47</v>
      </c>
      <c r="W317" s="35" t="s">
        <v>47</v>
      </c>
      <c r="X317" s="35" t="s">
        <v>47</v>
      </c>
      <c r="Y317" s="35" t="s">
        <v>47</v>
      </c>
      <c r="Z317" s="35" t="s">
        <v>47</v>
      </c>
      <c r="AA317" s="35" t="s">
        <v>47</v>
      </c>
      <c r="AB317" s="35" t="s">
        <v>47</v>
      </c>
    </row>
    <row r="318" spans="1:28" s="31" customFormat="1" ht="15.6" customHeight="1" x14ac:dyDescent="0.25">
      <c r="A318" s="30" t="s">
        <v>510</v>
      </c>
      <c r="B318" s="30"/>
      <c r="C318" s="30"/>
      <c r="D318" s="47"/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  <c r="S318" s="47"/>
      <c r="T318" s="47"/>
      <c r="U318" s="47"/>
      <c r="V318" s="47"/>
      <c r="W318" s="47"/>
      <c r="X318" s="47"/>
      <c r="Y318" s="47"/>
      <c r="Z318" s="47"/>
      <c r="AA318" s="47"/>
      <c r="AB318" s="47"/>
    </row>
    <row r="319" spans="1:28" s="21" customFormat="1" ht="31.5" customHeight="1" x14ac:dyDescent="0.25">
      <c r="A319" s="32" t="s">
        <v>511</v>
      </c>
      <c r="B319" s="33" t="s">
        <v>512</v>
      </c>
      <c r="C319" s="34" t="s">
        <v>47</v>
      </c>
      <c r="D319" s="35" t="s">
        <v>47</v>
      </c>
      <c r="E319" s="35" t="s">
        <v>47</v>
      </c>
      <c r="F319" s="35" t="s">
        <v>47</v>
      </c>
      <c r="G319" s="35" t="s">
        <v>47</v>
      </c>
      <c r="H319" s="35" t="s">
        <v>47</v>
      </c>
      <c r="I319" s="35" t="s">
        <v>47</v>
      </c>
      <c r="J319" s="35" t="s">
        <v>47</v>
      </c>
      <c r="K319" s="35" t="s">
        <v>47</v>
      </c>
      <c r="L319" s="35" t="s">
        <v>47</v>
      </c>
      <c r="M319" s="35" t="s">
        <v>47</v>
      </c>
      <c r="N319" s="35" t="s">
        <v>47</v>
      </c>
      <c r="O319" s="35" t="s">
        <v>47</v>
      </c>
      <c r="P319" s="35" t="s">
        <v>47</v>
      </c>
      <c r="Q319" s="35" t="s">
        <v>47</v>
      </c>
      <c r="R319" s="35" t="s">
        <v>47</v>
      </c>
      <c r="S319" s="35" t="s">
        <v>47</v>
      </c>
      <c r="T319" s="35" t="s">
        <v>47</v>
      </c>
      <c r="U319" s="35" t="s">
        <v>47</v>
      </c>
      <c r="V319" s="35" t="s">
        <v>47</v>
      </c>
      <c r="W319" s="35" t="s">
        <v>47</v>
      </c>
      <c r="X319" s="35" t="s">
        <v>47</v>
      </c>
      <c r="Y319" s="35" t="s">
        <v>47</v>
      </c>
      <c r="Z319" s="35" t="s">
        <v>47</v>
      </c>
      <c r="AA319" s="35" t="s">
        <v>47</v>
      </c>
      <c r="AB319" s="35" t="s">
        <v>47</v>
      </c>
    </row>
    <row r="320" spans="1:28" ht="15.75" customHeight="1" x14ac:dyDescent="0.25">
      <c r="A320" s="36" t="s">
        <v>513</v>
      </c>
      <c r="B320" s="45" t="s">
        <v>514</v>
      </c>
      <c r="C320" s="38" t="s">
        <v>515</v>
      </c>
      <c r="D320" s="35">
        <v>0</v>
      </c>
      <c r="E320" s="35">
        <v>0</v>
      </c>
      <c r="F320" s="35">
        <v>0</v>
      </c>
      <c r="G320" s="35">
        <v>0</v>
      </c>
      <c r="H320" s="35">
        <v>0</v>
      </c>
      <c r="I320" s="35">
        <v>0</v>
      </c>
      <c r="J320" s="35">
        <v>0</v>
      </c>
      <c r="K320" s="35">
        <v>0</v>
      </c>
      <c r="L320" s="35">
        <v>0</v>
      </c>
      <c r="M320" s="35">
        <v>0</v>
      </c>
      <c r="N320" s="35">
        <v>0</v>
      </c>
      <c r="O320" s="35">
        <v>0</v>
      </c>
      <c r="P320" s="35">
        <v>0</v>
      </c>
      <c r="Q320" s="35">
        <v>0</v>
      </c>
      <c r="R320" s="35">
        <v>0</v>
      </c>
      <c r="S320" s="35">
        <v>0</v>
      </c>
      <c r="T320" s="35">
        <v>0</v>
      </c>
      <c r="U320" s="35">
        <v>0</v>
      </c>
      <c r="V320" s="35">
        <v>0</v>
      </c>
      <c r="W320" s="35">
        <v>0</v>
      </c>
      <c r="X320" s="35">
        <v>0</v>
      </c>
      <c r="Y320" s="35">
        <v>0</v>
      </c>
      <c r="Z320" s="35">
        <v>0</v>
      </c>
      <c r="AA320" s="35" t="s">
        <v>47</v>
      </c>
      <c r="AB320" s="35" t="s">
        <v>47</v>
      </c>
    </row>
    <row r="321" spans="1:28" ht="15.75" customHeight="1" x14ac:dyDescent="0.25">
      <c r="A321" s="36" t="s">
        <v>516</v>
      </c>
      <c r="B321" s="45" t="s">
        <v>517</v>
      </c>
      <c r="C321" s="38" t="s">
        <v>518</v>
      </c>
      <c r="D321" s="35" t="s">
        <v>47</v>
      </c>
      <c r="E321" s="35" t="s">
        <v>47</v>
      </c>
      <c r="F321" s="35" t="s">
        <v>47</v>
      </c>
      <c r="G321" s="35" t="s">
        <v>47</v>
      </c>
      <c r="H321" s="35" t="s">
        <v>47</v>
      </c>
      <c r="I321" s="35" t="s">
        <v>47</v>
      </c>
      <c r="J321" s="35" t="s">
        <v>47</v>
      </c>
      <c r="K321" s="35" t="s">
        <v>47</v>
      </c>
      <c r="L321" s="35" t="s">
        <v>47</v>
      </c>
      <c r="M321" s="35" t="s">
        <v>47</v>
      </c>
      <c r="N321" s="35" t="s">
        <v>47</v>
      </c>
      <c r="O321" s="35" t="s">
        <v>47</v>
      </c>
      <c r="P321" s="35" t="s">
        <v>47</v>
      </c>
      <c r="Q321" s="35" t="s">
        <v>47</v>
      </c>
      <c r="R321" s="35" t="s">
        <v>47</v>
      </c>
      <c r="S321" s="35" t="s">
        <v>47</v>
      </c>
      <c r="T321" s="35" t="s">
        <v>47</v>
      </c>
      <c r="U321" s="35" t="s">
        <v>47</v>
      </c>
      <c r="V321" s="35" t="s">
        <v>47</v>
      </c>
      <c r="W321" s="35" t="s">
        <v>47</v>
      </c>
      <c r="X321" s="35" t="s">
        <v>47</v>
      </c>
      <c r="Y321" s="35" t="s">
        <v>47</v>
      </c>
      <c r="Z321" s="35" t="s">
        <v>47</v>
      </c>
      <c r="AA321" s="35" t="s">
        <v>47</v>
      </c>
      <c r="AB321" s="35" t="s">
        <v>47</v>
      </c>
    </row>
    <row r="322" spans="1:28" ht="15.75" customHeight="1" x14ac:dyDescent="0.25">
      <c r="A322" s="36" t="s">
        <v>519</v>
      </c>
      <c r="B322" s="45" t="s">
        <v>520</v>
      </c>
      <c r="C322" s="38" t="s">
        <v>515</v>
      </c>
      <c r="D322" s="35">
        <v>0</v>
      </c>
      <c r="E322" s="35">
        <v>0</v>
      </c>
      <c r="F322" s="35">
        <v>0</v>
      </c>
      <c r="G322" s="35">
        <v>0</v>
      </c>
      <c r="H322" s="35">
        <v>0</v>
      </c>
      <c r="I322" s="35">
        <v>0</v>
      </c>
      <c r="J322" s="35">
        <v>0</v>
      </c>
      <c r="K322" s="35">
        <v>0</v>
      </c>
      <c r="L322" s="35">
        <v>0</v>
      </c>
      <c r="M322" s="35">
        <v>0</v>
      </c>
      <c r="N322" s="35">
        <v>0</v>
      </c>
      <c r="O322" s="35">
        <v>0</v>
      </c>
      <c r="P322" s="35">
        <v>0</v>
      </c>
      <c r="Q322" s="35">
        <v>0</v>
      </c>
      <c r="R322" s="35">
        <v>0</v>
      </c>
      <c r="S322" s="35">
        <v>0</v>
      </c>
      <c r="T322" s="35">
        <v>0</v>
      </c>
      <c r="U322" s="35">
        <v>0</v>
      </c>
      <c r="V322" s="35">
        <v>0</v>
      </c>
      <c r="W322" s="35">
        <v>0</v>
      </c>
      <c r="X322" s="35">
        <v>0</v>
      </c>
      <c r="Y322" s="35">
        <v>0</v>
      </c>
      <c r="Z322" s="35">
        <v>0</v>
      </c>
      <c r="AA322" s="35" t="s">
        <v>47</v>
      </c>
      <c r="AB322" s="35" t="s">
        <v>47</v>
      </c>
    </row>
    <row r="323" spans="1:28" ht="15.75" customHeight="1" x14ac:dyDescent="0.25">
      <c r="A323" s="36" t="s">
        <v>521</v>
      </c>
      <c r="B323" s="45" t="s">
        <v>522</v>
      </c>
      <c r="C323" s="38" t="s">
        <v>518</v>
      </c>
      <c r="D323" s="35" t="s">
        <v>47</v>
      </c>
      <c r="E323" s="35" t="s">
        <v>47</v>
      </c>
      <c r="F323" s="35" t="s">
        <v>47</v>
      </c>
      <c r="G323" s="35" t="s">
        <v>47</v>
      </c>
      <c r="H323" s="35" t="s">
        <v>47</v>
      </c>
      <c r="I323" s="35" t="s">
        <v>47</v>
      </c>
      <c r="J323" s="35" t="s">
        <v>47</v>
      </c>
      <c r="K323" s="35" t="s">
        <v>47</v>
      </c>
      <c r="L323" s="35" t="s">
        <v>47</v>
      </c>
      <c r="M323" s="35" t="s">
        <v>47</v>
      </c>
      <c r="N323" s="35" t="s">
        <v>47</v>
      </c>
      <c r="O323" s="35" t="s">
        <v>47</v>
      </c>
      <c r="P323" s="35" t="s">
        <v>47</v>
      </c>
      <c r="Q323" s="35" t="s">
        <v>47</v>
      </c>
      <c r="R323" s="35" t="s">
        <v>47</v>
      </c>
      <c r="S323" s="35" t="s">
        <v>47</v>
      </c>
      <c r="T323" s="35" t="s">
        <v>47</v>
      </c>
      <c r="U323" s="35" t="s">
        <v>47</v>
      </c>
      <c r="V323" s="35" t="s">
        <v>47</v>
      </c>
      <c r="W323" s="35" t="s">
        <v>47</v>
      </c>
      <c r="X323" s="35" t="s">
        <v>47</v>
      </c>
      <c r="Y323" s="35" t="s">
        <v>47</v>
      </c>
      <c r="Z323" s="35" t="s">
        <v>47</v>
      </c>
      <c r="AA323" s="35" t="s">
        <v>47</v>
      </c>
      <c r="AB323" s="35" t="s">
        <v>47</v>
      </c>
    </row>
    <row r="324" spans="1:28" ht="15.75" customHeight="1" x14ac:dyDescent="0.25">
      <c r="A324" s="36" t="s">
        <v>523</v>
      </c>
      <c r="B324" s="45" t="s">
        <v>524</v>
      </c>
      <c r="C324" s="38" t="s">
        <v>525</v>
      </c>
      <c r="D324" s="35">
        <v>0</v>
      </c>
      <c r="E324" s="35">
        <v>0</v>
      </c>
      <c r="F324" s="35">
        <v>0</v>
      </c>
      <c r="G324" s="35">
        <v>0</v>
      </c>
      <c r="H324" s="35">
        <v>0</v>
      </c>
      <c r="I324" s="35">
        <v>0</v>
      </c>
      <c r="J324" s="35">
        <v>0</v>
      </c>
      <c r="K324" s="35">
        <v>0</v>
      </c>
      <c r="L324" s="35">
        <v>0</v>
      </c>
      <c r="M324" s="35">
        <v>0</v>
      </c>
      <c r="N324" s="35">
        <v>0</v>
      </c>
      <c r="O324" s="35">
        <v>0</v>
      </c>
      <c r="P324" s="35">
        <v>0</v>
      </c>
      <c r="Q324" s="35">
        <v>0</v>
      </c>
      <c r="R324" s="35">
        <v>0</v>
      </c>
      <c r="S324" s="35">
        <v>0</v>
      </c>
      <c r="T324" s="35">
        <v>0</v>
      </c>
      <c r="U324" s="35">
        <v>0</v>
      </c>
      <c r="V324" s="35">
        <v>0</v>
      </c>
      <c r="W324" s="35">
        <v>0</v>
      </c>
      <c r="X324" s="35">
        <v>0</v>
      </c>
      <c r="Y324" s="35">
        <v>0</v>
      </c>
      <c r="Z324" s="35">
        <v>0</v>
      </c>
      <c r="AA324" s="35">
        <f>H324+J324+K324+M324+O324+Q324+S324+U324+W324+Y324</f>
        <v>0</v>
      </c>
      <c r="AB324" s="35">
        <f>H324+J324+L324+N324+P324+R324+T324+V324+X324+Z324</f>
        <v>0</v>
      </c>
    </row>
    <row r="325" spans="1:28" ht="15.75" customHeight="1" x14ac:dyDescent="0.25">
      <c r="A325" s="36" t="s">
        <v>526</v>
      </c>
      <c r="B325" s="45" t="s">
        <v>527</v>
      </c>
      <c r="C325" s="34" t="s">
        <v>47</v>
      </c>
      <c r="D325" s="35" t="s">
        <v>47</v>
      </c>
      <c r="E325" s="35" t="s">
        <v>47</v>
      </c>
      <c r="F325" s="35" t="s">
        <v>47</v>
      </c>
      <c r="G325" s="35" t="s">
        <v>47</v>
      </c>
      <c r="H325" s="35" t="s">
        <v>47</v>
      </c>
      <c r="I325" s="35" t="s">
        <v>47</v>
      </c>
      <c r="J325" s="35" t="s">
        <v>47</v>
      </c>
      <c r="K325" s="35" t="s">
        <v>47</v>
      </c>
      <c r="L325" s="35" t="s">
        <v>47</v>
      </c>
      <c r="M325" s="35" t="s">
        <v>47</v>
      </c>
      <c r="N325" s="35" t="s">
        <v>47</v>
      </c>
      <c r="O325" s="35" t="s">
        <v>47</v>
      </c>
      <c r="P325" s="35" t="s">
        <v>47</v>
      </c>
      <c r="Q325" s="35" t="s">
        <v>47</v>
      </c>
      <c r="R325" s="35" t="s">
        <v>47</v>
      </c>
      <c r="S325" s="35" t="s">
        <v>47</v>
      </c>
      <c r="T325" s="35" t="s">
        <v>47</v>
      </c>
      <c r="U325" s="35" t="s">
        <v>47</v>
      </c>
      <c r="V325" s="35" t="s">
        <v>47</v>
      </c>
      <c r="W325" s="35" t="s">
        <v>47</v>
      </c>
      <c r="X325" s="35" t="s">
        <v>47</v>
      </c>
      <c r="Y325" s="35" t="s">
        <v>47</v>
      </c>
      <c r="Z325" s="35" t="s">
        <v>47</v>
      </c>
      <c r="AA325" s="35" t="s">
        <v>47</v>
      </c>
      <c r="AB325" s="35" t="s">
        <v>47</v>
      </c>
    </row>
    <row r="326" spans="1:28" ht="15.75" customHeight="1" x14ac:dyDescent="0.25">
      <c r="A326" s="36" t="s">
        <v>528</v>
      </c>
      <c r="B326" s="41" t="s">
        <v>529</v>
      </c>
      <c r="C326" s="38" t="s">
        <v>525</v>
      </c>
      <c r="D326" s="35">
        <v>0</v>
      </c>
      <c r="E326" s="35">
        <v>0</v>
      </c>
      <c r="F326" s="35">
        <v>0</v>
      </c>
      <c r="G326" s="35">
        <v>0</v>
      </c>
      <c r="H326" s="35">
        <v>0</v>
      </c>
      <c r="I326" s="35">
        <v>0</v>
      </c>
      <c r="J326" s="35">
        <v>0</v>
      </c>
      <c r="K326" s="35">
        <v>0</v>
      </c>
      <c r="L326" s="35">
        <v>0</v>
      </c>
      <c r="M326" s="35">
        <v>0</v>
      </c>
      <c r="N326" s="35">
        <v>0</v>
      </c>
      <c r="O326" s="35">
        <v>0</v>
      </c>
      <c r="P326" s="35">
        <v>0</v>
      </c>
      <c r="Q326" s="35">
        <v>0</v>
      </c>
      <c r="R326" s="35">
        <v>0</v>
      </c>
      <c r="S326" s="35">
        <v>0</v>
      </c>
      <c r="T326" s="35">
        <v>0</v>
      </c>
      <c r="U326" s="35">
        <v>0</v>
      </c>
      <c r="V326" s="35">
        <v>0</v>
      </c>
      <c r="W326" s="35">
        <v>0</v>
      </c>
      <c r="X326" s="35">
        <v>0</v>
      </c>
      <c r="Y326" s="35">
        <v>0</v>
      </c>
      <c r="Z326" s="35">
        <v>0</v>
      </c>
      <c r="AA326" s="35">
        <f>H326+J326+K326+M326+O326+Q326+S326+U326+W326+Y326</f>
        <v>0</v>
      </c>
      <c r="AB326" s="35">
        <f>H326+J326+L326+N326+P326+R326+T326+V326+X326+Z326</f>
        <v>0</v>
      </c>
    </row>
    <row r="327" spans="1:28" ht="15.75" customHeight="1" x14ac:dyDescent="0.25">
      <c r="A327" s="36" t="s">
        <v>530</v>
      </c>
      <c r="B327" s="41" t="s">
        <v>531</v>
      </c>
      <c r="C327" s="38" t="s">
        <v>532</v>
      </c>
      <c r="D327" s="35" t="s">
        <v>47</v>
      </c>
      <c r="E327" s="35" t="s">
        <v>47</v>
      </c>
      <c r="F327" s="35" t="s">
        <v>47</v>
      </c>
      <c r="G327" s="35" t="s">
        <v>47</v>
      </c>
      <c r="H327" s="35" t="s">
        <v>47</v>
      </c>
      <c r="I327" s="35" t="s">
        <v>47</v>
      </c>
      <c r="J327" s="35" t="s">
        <v>47</v>
      </c>
      <c r="K327" s="35" t="s">
        <v>47</v>
      </c>
      <c r="L327" s="35" t="s">
        <v>47</v>
      </c>
      <c r="M327" s="35" t="s">
        <v>47</v>
      </c>
      <c r="N327" s="35" t="s">
        <v>47</v>
      </c>
      <c r="O327" s="35" t="s">
        <v>47</v>
      </c>
      <c r="P327" s="35" t="s">
        <v>47</v>
      </c>
      <c r="Q327" s="35" t="s">
        <v>47</v>
      </c>
      <c r="R327" s="35" t="s">
        <v>47</v>
      </c>
      <c r="S327" s="35" t="s">
        <v>47</v>
      </c>
      <c r="T327" s="35" t="s">
        <v>47</v>
      </c>
      <c r="U327" s="35" t="s">
        <v>47</v>
      </c>
      <c r="V327" s="35" t="s">
        <v>47</v>
      </c>
      <c r="W327" s="35" t="s">
        <v>47</v>
      </c>
      <c r="X327" s="35" t="s">
        <v>47</v>
      </c>
      <c r="Y327" s="35" t="s">
        <v>47</v>
      </c>
      <c r="Z327" s="35" t="s">
        <v>47</v>
      </c>
      <c r="AA327" s="35" t="s">
        <v>47</v>
      </c>
      <c r="AB327" s="35" t="s">
        <v>47</v>
      </c>
    </row>
    <row r="328" spans="1:28" ht="15.75" customHeight="1" x14ac:dyDescent="0.25">
      <c r="A328" s="36" t="s">
        <v>533</v>
      </c>
      <c r="B328" s="45" t="s">
        <v>534</v>
      </c>
      <c r="C328" s="34" t="s">
        <v>47</v>
      </c>
      <c r="D328" s="35" t="s">
        <v>47</v>
      </c>
      <c r="E328" s="35" t="s">
        <v>47</v>
      </c>
      <c r="F328" s="35" t="s">
        <v>47</v>
      </c>
      <c r="G328" s="35" t="s">
        <v>47</v>
      </c>
      <c r="H328" s="35" t="s">
        <v>47</v>
      </c>
      <c r="I328" s="35" t="s">
        <v>47</v>
      </c>
      <c r="J328" s="35" t="s">
        <v>47</v>
      </c>
      <c r="K328" s="35" t="s">
        <v>47</v>
      </c>
      <c r="L328" s="35" t="s">
        <v>47</v>
      </c>
      <c r="M328" s="35" t="s">
        <v>47</v>
      </c>
      <c r="N328" s="35" t="s">
        <v>47</v>
      </c>
      <c r="O328" s="35" t="s">
        <v>47</v>
      </c>
      <c r="P328" s="35" t="s">
        <v>47</v>
      </c>
      <c r="Q328" s="35" t="s">
        <v>47</v>
      </c>
      <c r="R328" s="35" t="s">
        <v>47</v>
      </c>
      <c r="S328" s="35" t="s">
        <v>47</v>
      </c>
      <c r="T328" s="35" t="s">
        <v>47</v>
      </c>
      <c r="U328" s="35" t="s">
        <v>47</v>
      </c>
      <c r="V328" s="35" t="s">
        <v>47</v>
      </c>
      <c r="W328" s="35" t="s">
        <v>47</v>
      </c>
      <c r="X328" s="35" t="s">
        <v>47</v>
      </c>
      <c r="Y328" s="35" t="s">
        <v>47</v>
      </c>
      <c r="Z328" s="35" t="s">
        <v>47</v>
      </c>
      <c r="AA328" s="35" t="s">
        <v>47</v>
      </c>
      <c r="AB328" s="35" t="s">
        <v>47</v>
      </c>
    </row>
    <row r="329" spans="1:28" ht="15.75" customHeight="1" x14ac:dyDescent="0.25">
      <c r="A329" s="36" t="s">
        <v>535</v>
      </c>
      <c r="B329" s="41" t="s">
        <v>529</v>
      </c>
      <c r="C329" s="38" t="s">
        <v>525</v>
      </c>
      <c r="D329" s="35">
        <v>0</v>
      </c>
      <c r="E329" s="35">
        <v>0</v>
      </c>
      <c r="F329" s="35">
        <v>0</v>
      </c>
      <c r="G329" s="35">
        <v>0</v>
      </c>
      <c r="H329" s="35">
        <v>0</v>
      </c>
      <c r="I329" s="35">
        <v>0</v>
      </c>
      <c r="J329" s="35">
        <v>0</v>
      </c>
      <c r="K329" s="35">
        <v>0</v>
      </c>
      <c r="L329" s="35">
        <v>0</v>
      </c>
      <c r="M329" s="35">
        <v>0</v>
      </c>
      <c r="N329" s="35">
        <v>0</v>
      </c>
      <c r="O329" s="35">
        <v>0</v>
      </c>
      <c r="P329" s="35">
        <v>0</v>
      </c>
      <c r="Q329" s="35">
        <v>0</v>
      </c>
      <c r="R329" s="35">
        <v>0</v>
      </c>
      <c r="S329" s="35">
        <v>0</v>
      </c>
      <c r="T329" s="35">
        <v>0</v>
      </c>
      <c r="U329" s="35">
        <v>0</v>
      </c>
      <c r="V329" s="35">
        <v>0</v>
      </c>
      <c r="W329" s="35">
        <v>0</v>
      </c>
      <c r="X329" s="35">
        <v>0</v>
      </c>
      <c r="Y329" s="35">
        <v>0</v>
      </c>
      <c r="Z329" s="35">
        <v>0</v>
      </c>
      <c r="AA329" s="35">
        <f t="shared" ref="AA329" si="100">H329+J329+K329+M329+O329+Q329+S329+U329+W329+Y329</f>
        <v>0</v>
      </c>
      <c r="AB329" s="35">
        <f t="shared" ref="AB329" si="101">H329+J329+L329+N329+P329+R329+T329+V329+X329+Z329</f>
        <v>0</v>
      </c>
    </row>
    <row r="330" spans="1:28" ht="15.75" customHeight="1" x14ac:dyDescent="0.25">
      <c r="A330" s="36" t="s">
        <v>536</v>
      </c>
      <c r="B330" s="41" t="s">
        <v>537</v>
      </c>
      <c r="C330" s="38" t="s">
        <v>515</v>
      </c>
      <c r="D330" s="35">
        <v>0</v>
      </c>
      <c r="E330" s="35">
        <v>0</v>
      </c>
      <c r="F330" s="35">
        <v>0</v>
      </c>
      <c r="G330" s="35">
        <v>0</v>
      </c>
      <c r="H330" s="35">
        <v>0</v>
      </c>
      <c r="I330" s="35">
        <v>0</v>
      </c>
      <c r="J330" s="35">
        <v>0</v>
      </c>
      <c r="K330" s="35">
        <v>0</v>
      </c>
      <c r="L330" s="35">
        <v>0</v>
      </c>
      <c r="M330" s="35">
        <v>0</v>
      </c>
      <c r="N330" s="35">
        <v>0</v>
      </c>
      <c r="O330" s="35">
        <v>0</v>
      </c>
      <c r="P330" s="35">
        <v>0</v>
      </c>
      <c r="Q330" s="35">
        <v>0</v>
      </c>
      <c r="R330" s="35">
        <v>0</v>
      </c>
      <c r="S330" s="35">
        <v>0</v>
      </c>
      <c r="T330" s="35">
        <v>0</v>
      </c>
      <c r="U330" s="35">
        <v>0</v>
      </c>
      <c r="V330" s="35">
        <v>0</v>
      </c>
      <c r="W330" s="35">
        <v>0</v>
      </c>
      <c r="X330" s="35">
        <v>0</v>
      </c>
      <c r="Y330" s="35">
        <v>0</v>
      </c>
      <c r="Z330" s="35">
        <v>0</v>
      </c>
      <c r="AA330" s="35" t="s">
        <v>47</v>
      </c>
      <c r="AB330" s="35" t="s">
        <v>47</v>
      </c>
    </row>
    <row r="331" spans="1:28" ht="15.75" customHeight="1" x14ac:dyDescent="0.25">
      <c r="A331" s="36" t="s">
        <v>538</v>
      </c>
      <c r="B331" s="41" t="s">
        <v>531</v>
      </c>
      <c r="C331" s="38" t="s">
        <v>532</v>
      </c>
      <c r="D331" s="35" t="s">
        <v>47</v>
      </c>
      <c r="E331" s="35" t="s">
        <v>47</v>
      </c>
      <c r="F331" s="35" t="s">
        <v>47</v>
      </c>
      <c r="G331" s="35" t="s">
        <v>47</v>
      </c>
      <c r="H331" s="35" t="s">
        <v>47</v>
      </c>
      <c r="I331" s="35" t="s">
        <v>47</v>
      </c>
      <c r="J331" s="35" t="s">
        <v>47</v>
      </c>
      <c r="K331" s="35" t="s">
        <v>47</v>
      </c>
      <c r="L331" s="35" t="s">
        <v>47</v>
      </c>
      <c r="M331" s="35" t="s">
        <v>47</v>
      </c>
      <c r="N331" s="35" t="s">
        <v>47</v>
      </c>
      <c r="O331" s="35" t="s">
        <v>47</v>
      </c>
      <c r="P331" s="35" t="s">
        <v>47</v>
      </c>
      <c r="Q331" s="35" t="s">
        <v>47</v>
      </c>
      <c r="R331" s="35" t="s">
        <v>47</v>
      </c>
      <c r="S331" s="35" t="s">
        <v>47</v>
      </c>
      <c r="T331" s="35" t="s">
        <v>47</v>
      </c>
      <c r="U331" s="35" t="s">
        <v>47</v>
      </c>
      <c r="V331" s="35" t="s">
        <v>47</v>
      </c>
      <c r="W331" s="35" t="s">
        <v>47</v>
      </c>
      <c r="X331" s="35" t="s">
        <v>47</v>
      </c>
      <c r="Y331" s="35" t="s">
        <v>47</v>
      </c>
      <c r="Z331" s="35" t="s">
        <v>47</v>
      </c>
      <c r="AA331" s="35" t="s">
        <v>47</v>
      </c>
      <c r="AB331" s="35" t="s">
        <v>47</v>
      </c>
    </row>
    <row r="332" spans="1:28" ht="15.75" customHeight="1" x14ac:dyDescent="0.25">
      <c r="A332" s="36" t="s">
        <v>539</v>
      </c>
      <c r="B332" s="45" t="s">
        <v>540</v>
      </c>
      <c r="C332" s="34" t="s">
        <v>47</v>
      </c>
      <c r="D332" s="35" t="s">
        <v>47</v>
      </c>
      <c r="E332" s="35" t="s">
        <v>47</v>
      </c>
      <c r="F332" s="35" t="s">
        <v>47</v>
      </c>
      <c r="G332" s="35" t="s">
        <v>47</v>
      </c>
      <c r="H332" s="35" t="s">
        <v>47</v>
      </c>
      <c r="I332" s="35" t="s">
        <v>47</v>
      </c>
      <c r="J332" s="35" t="s">
        <v>47</v>
      </c>
      <c r="K332" s="35" t="s">
        <v>47</v>
      </c>
      <c r="L332" s="35" t="s">
        <v>47</v>
      </c>
      <c r="M332" s="35" t="s">
        <v>47</v>
      </c>
      <c r="N332" s="35" t="s">
        <v>47</v>
      </c>
      <c r="O332" s="35" t="s">
        <v>47</v>
      </c>
      <c r="P332" s="35" t="s">
        <v>47</v>
      </c>
      <c r="Q332" s="35" t="s">
        <v>47</v>
      </c>
      <c r="R332" s="35" t="s">
        <v>47</v>
      </c>
      <c r="S332" s="35" t="s">
        <v>47</v>
      </c>
      <c r="T332" s="35" t="s">
        <v>47</v>
      </c>
      <c r="U332" s="35" t="s">
        <v>47</v>
      </c>
      <c r="V332" s="35" t="s">
        <v>47</v>
      </c>
      <c r="W332" s="35" t="s">
        <v>47</v>
      </c>
      <c r="X332" s="35" t="s">
        <v>47</v>
      </c>
      <c r="Y332" s="35" t="s">
        <v>47</v>
      </c>
      <c r="Z332" s="35" t="s">
        <v>47</v>
      </c>
      <c r="AA332" s="35" t="s">
        <v>47</v>
      </c>
      <c r="AB332" s="35" t="s">
        <v>47</v>
      </c>
    </row>
    <row r="333" spans="1:28" ht="15.75" customHeight="1" x14ac:dyDescent="0.25">
      <c r="A333" s="36" t="s">
        <v>541</v>
      </c>
      <c r="B333" s="41" t="s">
        <v>529</v>
      </c>
      <c r="C333" s="38" t="s">
        <v>525</v>
      </c>
      <c r="D333" s="35">
        <v>0</v>
      </c>
      <c r="E333" s="35">
        <v>0</v>
      </c>
      <c r="F333" s="35">
        <v>0</v>
      </c>
      <c r="G333" s="35">
        <v>0</v>
      </c>
      <c r="H333" s="35">
        <v>0</v>
      </c>
      <c r="I333" s="35">
        <v>0</v>
      </c>
      <c r="J333" s="35">
        <v>0</v>
      </c>
      <c r="K333" s="35">
        <v>0</v>
      </c>
      <c r="L333" s="35">
        <v>0</v>
      </c>
      <c r="M333" s="35">
        <v>0</v>
      </c>
      <c r="N333" s="35">
        <v>0</v>
      </c>
      <c r="O333" s="35">
        <v>0</v>
      </c>
      <c r="P333" s="35">
        <v>0</v>
      </c>
      <c r="Q333" s="35">
        <v>0</v>
      </c>
      <c r="R333" s="35">
        <v>0</v>
      </c>
      <c r="S333" s="35">
        <v>0</v>
      </c>
      <c r="T333" s="35">
        <v>0</v>
      </c>
      <c r="U333" s="35">
        <v>0</v>
      </c>
      <c r="V333" s="35">
        <v>0</v>
      </c>
      <c r="W333" s="35">
        <v>0</v>
      </c>
      <c r="X333" s="35">
        <v>0</v>
      </c>
      <c r="Y333" s="35">
        <v>0</v>
      </c>
      <c r="Z333" s="35">
        <v>0</v>
      </c>
      <c r="AA333" s="35">
        <f>H333+J333+K333+M333+O333+Q333+S333+U333+W333+Y333</f>
        <v>0</v>
      </c>
      <c r="AB333" s="35">
        <f>H333+J333+L333+N333+P333+R333+T333+V333+X333+Z333</f>
        <v>0</v>
      </c>
    </row>
    <row r="334" spans="1:28" ht="15.75" customHeight="1" x14ac:dyDescent="0.25">
      <c r="A334" s="36" t="s">
        <v>542</v>
      </c>
      <c r="B334" s="41" t="s">
        <v>531</v>
      </c>
      <c r="C334" s="38" t="s">
        <v>532</v>
      </c>
      <c r="D334" s="35" t="s">
        <v>47</v>
      </c>
      <c r="E334" s="35" t="s">
        <v>47</v>
      </c>
      <c r="F334" s="35" t="s">
        <v>47</v>
      </c>
      <c r="G334" s="35" t="s">
        <v>47</v>
      </c>
      <c r="H334" s="35" t="s">
        <v>47</v>
      </c>
      <c r="I334" s="35" t="s">
        <v>47</v>
      </c>
      <c r="J334" s="35" t="s">
        <v>47</v>
      </c>
      <c r="K334" s="35" t="s">
        <v>47</v>
      </c>
      <c r="L334" s="35" t="s">
        <v>47</v>
      </c>
      <c r="M334" s="35" t="s">
        <v>47</v>
      </c>
      <c r="N334" s="35" t="s">
        <v>47</v>
      </c>
      <c r="O334" s="35" t="s">
        <v>47</v>
      </c>
      <c r="P334" s="35" t="s">
        <v>47</v>
      </c>
      <c r="Q334" s="35" t="s">
        <v>47</v>
      </c>
      <c r="R334" s="35" t="s">
        <v>47</v>
      </c>
      <c r="S334" s="35" t="s">
        <v>47</v>
      </c>
      <c r="T334" s="35" t="s">
        <v>47</v>
      </c>
      <c r="U334" s="35" t="s">
        <v>47</v>
      </c>
      <c r="V334" s="35" t="s">
        <v>47</v>
      </c>
      <c r="W334" s="35" t="s">
        <v>47</v>
      </c>
      <c r="X334" s="35" t="s">
        <v>47</v>
      </c>
      <c r="Y334" s="35" t="s">
        <v>47</v>
      </c>
      <c r="Z334" s="35" t="s">
        <v>47</v>
      </c>
      <c r="AA334" s="35" t="s">
        <v>47</v>
      </c>
      <c r="AB334" s="35" t="s">
        <v>47</v>
      </c>
    </row>
    <row r="335" spans="1:28" ht="15.75" customHeight="1" x14ac:dyDescent="0.25">
      <c r="A335" s="36" t="s">
        <v>543</v>
      </c>
      <c r="B335" s="45" t="s">
        <v>544</v>
      </c>
      <c r="C335" s="34" t="s">
        <v>47</v>
      </c>
      <c r="D335" s="35" t="s">
        <v>47</v>
      </c>
      <c r="E335" s="35" t="s">
        <v>47</v>
      </c>
      <c r="F335" s="35" t="s">
        <v>47</v>
      </c>
      <c r="G335" s="35" t="s">
        <v>47</v>
      </c>
      <c r="H335" s="35" t="s">
        <v>47</v>
      </c>
      <c r="I335" s="35" t="s">
        <v>47</v>
      </c>
      <c r="J335" s="35" t="s">
        <v>47</v>
      </c>
      <c r="K335" s="35" t="s">
        <v>47</v>
      </c>
      <c r="L335" s="35" t="s">
        <v>47</v>
      </c>
      <c r="M335" s="35" t="s">
        <v>47</v>
      </c>
      <c r="N335" s="35" t="s">
        <v>47</v>
      </c>
      <c r="O335" s="35" t="s">
        <v>47</v>
      </c>
      <c r="P335" s="35" t="s">
        <v>47</v>
      </c>
      <c r="Q335" s="35" t="s">
        <v>47</v>
      </c>
      <c r="R335" s="35" t="s">
        <v>47</v>
      </c>
      <c r="S335" s="35" t="s">
        <v>47</v>
      </c>
      <c r="T335" s="35" t="s">
        <v>47</v>
      </c>
      <c r="U335" s="35" t="s">
        <v>47</v>
      </c>
      <c r="V335" s="35" t="s">
        <v>47</v>
      </c>
      <c r="W335" s="35" t="s">
        <v>47</v>
      </c>
      <c r="X335" s="35" t="s">
        <v>47</v>
      </c>
      <c r="Y335" s="35" t="s">
        <v>47</v>
      </c>
      <c r="Z335" s="35" t="s">
        <v>47</v>
      </c>
      <c r="AA335" s="35" t="s">
        <v>47</v>
      </c>
      <c r="AB335" s="35" t="s">
        <v>47</v>
      </c>
    </row>
    <row r="336" spans="1:28" ht="15.75" customHeight="1" x14ac:dyDescent="0.25">
      <c r="A336" s="36" t="s">
        <v>545</v>
      </c>
      <c r="B336" s="41" t="s">
        <v>529</v>
      </c>
      <c r="C336" s="38" t="s">
        <v>525</v>
      </c>
      <c r="D336" s="35">
        <v>0</v>
      </c>
      <c r="E336" s="35">
        <v>0</v>
      </c>
      <c r="F336" s="35">
        <v>0</v>
      </c>
      <c r="G336" s="35">
        <v>0</v>
      </c>
      <c r="H336" s="35">
        <v>0</v>
      </c>
      <c r="I336" s="35">
        <v>0</v>
      </c>
      <c r="J336" s="35">
        <v>0</v>
      </c>
      <c r="K336" s="35">
        <v>0</v>
      </c>
      <c r="L336" s="35">
        <v>0</v>
      </c>
      <c r="M336" s="35">
        <v>0</v>
      </c>
      <c r="N336" s="35">
        <v>0</v>
      </c>
      <c r="O336" s="35">
        <v>0</v>
      </c>
      <c r="P336" s="35">
        <v>0</v>
      </c>
      <c r="Q336" s="35">
        <v>0</v>
      </c>
      <c r="R336" s="35">
        <v>0</v>
      </c>
      <c r="S336" s="35">
        <v>0</v>
      </c>
      <c r="T336" s="35">
        <v>0</v>
      </c>
      <c r="U336" s="35">
        <v>0</v>
      </c>
      <c r="V336" s="35">
        <v>0</v>
      </c>
      <c r="W336" s="35">
        <v>0</v>
      </c>
      <c r="X336" s="35">
        <v>0</v>
      </c>
      <c r="Y336" s="35">
        <v>0</v>
      </c>
      <c r="Z336" s="35">
        <v>0</v>
      </c>
      <c r="AA336" s="35">
        <f t="shared" ref="AA336" si="102">H336+J336+K336+M336+O336+Q336+S336+U336+W336+Y336</f>
        <v>0</v>
      </c>
      <c r="AB336" s="35">
        <f t="shared" ref="AB336" si="103">H336+J336+L336+N336+P336+R336+T336+V336+X336+Z336</f>
        <v>0</v>
      </c>
    </row>
    <row r="337" spans="1:28" ht="15.75" customHeight="1" x14ac:dyDescent="0.25">
      <c r="A337" s="36" t="s">
        <v>546</v>
      </c>
      <c r="B337" s="41" t="s">
        <v>537</v>
      </c>
      <c r="C337" s="38" t="s">
        <v>515</v>
      </c>
      <c r="D337" s="35">
        <v>0</v>
      </c>
      <c r="E337" s="35">
        <v>0</v>
      </c>
      <c r="F337" s="35">
        <v>0</v>
      </c>
      <c r="G337" s="35">
        <v>0</v>
      </c>
      <c r="H337" s="35">
        <v>0</v>
      </c>
      <c r="I337" s="35">
        <v>0</v>
      </c>
      <c r="J337" s="35">
        <v>0</v>
      </c>
      <c r="K337" s="35">
        <v>0</v>
      </c>
      <c r="L337" s="35">
        <v>0</v>
      </c>
      <c r="M337" s="35">
        <v>0</v>
      </c>
      <c r="N337" s="35">
        <v>0</v>
      </c>
      <c r="O337" s="35">
        <v>0</v>
      </c>
      <c r="P337" s="35">
        <v>0</v>
      </c>
      <c r="Q337" s="35">
        <v>0</v>
      </c>
      <c r="R337" s="35">
        <v>0</v>
      </c>
      <c r="S337" s="35">
        <v>0</v>
      </c>
      <c r="T337" s="35">
        <v>0</v>
      </c>
      <c r="U337" s="35">
        <v>0</v>
      </c>
      <c r="V337" s="35">
        <v>0</v>
      </c>
      <c r="W337" s="35">
        <v>0</v>
      </c>
      <c r="X337" s="35">
        <v>0</v>
      </c>
      <c r="Y337" s="35">
        <v>0</v>
      </c>
      <c r="Z337" s="35">
        <v>0</v>
      </c>
      <c r="AA337" s="35" t="s">
        <v>47</v>
      </c>
      <c r="AB337" s="35" t="s">
        <v>47</v>
      </c>
    </row>
    <row r="338" spans="1:28" ht="15.75" customHeight="1" x14ac:dyDescent="0.25">
      <c r="A338" s="36" t="s">
        <v>547</v>
      </c>
      <c r="B338" s="41" t="s">
        <v>531</v>
      </c>
      <c r="C338" s="38" t="s">
        <v>532</v>
      </c>
      <c r="D338" s="35" t="s">
        <v>47</v>
      </c>
      <c r="E338" s="35" t="s">
        <v>47</v>
      </c>
      <c r="F338" s="35" t="s">
        <v>47</v>
      </c>
      <c r="G338" s="35" t="s">
        <v>47</v>
      </c>
      <c r="H338" s="35" t="s">
        <v>47</v>
      </c>
      <c r="I338" s="35" t="s">
        <v>47</v>
      </c>
      <c r="J338" s="35" t="s">
        <v>47</v>
      </c>
      <c r="K338" s="35" t="s">
        <v>47</v>
      </c>
      <c r="L338" s="35" t="s">
        <v>47</v>
      </c>
      <c r="M338" s="35" t="s">
        <v>47</v>
      </c>
      <c r="N338" s="35" t="s">
        <v>47</v>
      </c>
      <c r="O338" s="35" t="s">
        <v>47</v>
      </c>
      <c r="P338" s="35" t="s">
        <v>47</v>
      </c>
      <c r="Q338" s="35" t="s">
        <v>47</v>
      </c>
      <c r="R338" s="35" t="s">
        <v>47</v>
      </c>
      <c r="S338" s="35" t="s">
        <v>47</v>
      </c>
      <c r="T338" s="35" t="s">
        <v>47</v>
      </c>
      <c r="U338" s="35" t="s">
        <v>47</v>
      </c>
      <c r="V338" s="35" t="s">
        <v>47</v>
      </c>
      <c r="W338" s="35" t="s">
        <v>47</v>
      </c>
      <c r="X338" s="35" t="s">
        <v>47</v>
      </c>
      <c r="Y338" s="35" t="s">
        <v>47</v>
      </c>
      <c r="Z338" s="35" t="s">
        <v>47</v>
      </c>
      <c r="AA338" s="35" t="s">
        <v>47</v>
      </c>
      <c r="AB338" s="35" t="s">
        <v>47</v>
      </c>
    </row>
    <row r="339" spans="1:28" s="21" customFormat="1" x14ac:dyDescent="0.25">
      <c r="A339" s="32" t="s">
        <v>548</v>
      </c>
      <c r="B339" s="33" t="s">
        <v>549</v>
      </c>
      <c r="C339" s="34" t="s">
        <v>47</v>
      </c>
      <c r="D339" s="34" t="s">
        <v>47</v>
      </c>
      <c r="E339" s="34" t="s">
        <v>47</v>
      </c>
      <c r="F339" s="34" t="s">
        <v>47</v>
      </c>
      <c r="G339" s="34" t="s">
        <v>47</v>
      </c>
      <c r="H339" s="34" t="s">
        <v>47</v>
      </c>
      <c r="I339" s="34" t="s">
        <v>47</v>
      </c>
      <c r="J339" s="34" t="s">
        <v>47</v>
      </c>
      <c r="K339" s="34" t="s">
        <v>47</v>
      </c>
      <c r="L339" s="34" t="s">
        <v>47</v>
      </c>
      <c r="M339" s="34" t="s">
        <v>47</v>
      </c>
      <c r="N339" s="34" t="s">
        <v>47</v>
      </c>
      <c r="O339" s="34" t="s">
        <v>47</v>
      </c>
      <c r="P339" s="34" t="s">
        <v>47</v>
      </c>
      <c r="Q339" s="34" t="s">
        <v>47</v>
      </c>
      <c r="R339" s="34" t="s">
        <v>47</v>
      </c>
      <c r="S339" s="34" t="s">
        <v>47</v>
      </c>
      <c r="T339" s="34" t="s">
        <v>47</v>
      </c>
      <c r="U339" s="34" t="s">
        <v>47</v>
      </c>
      <c r="V339" s="34" t="s">
        <v>47</v>
      </c>
      <c r="W339" s="34" t="s">
        <v>47</v>
      </c>
      <c r="X339" s="34" t="s">
        <v>47</v>
      </c>
      <c r="Y339" s="34" t="s">
        <v>47</v>
      </c>
      <c r="Z339" s="34" t="s">
        <v>47</v>
      </c>
      <c r="AA339" s="34" t="s">
        <v>47</v>
      </c>
      <c r="AB339" s="34" t="s">
        <v>47</v>
      </c>
    </row>
    <row r="340" spans="1:28" ht="31.5" x14ac:dyDescent="0.25">
      <c r="A340" s="36" t="s">
        <v>550</v>
      </c>
      <c r="B340" s="45" t="s">
        <v>551</v>
      </c>
      <c r="C340" s="38" t="s">
        <v>525</v>
      </c>
      <c r="D340" s="35">
        <v>5922.232688000001</v>
      </c>
      <c r="E340" s="35">
        <v>5897.516216</v>
      </c>
      <c r="F340" s="35">
        <v>5415.3559850000001</v>
      </c>
      <c r="G340" s="35">
        <v>5374</v>
      </c>
      <c r="H340" s="35">
        <v>5596.9528500000006</v>
      </c>
      <c r="I340" s="35">
        <v>4228</v>
      </c>
      <c r="J340" s="35">
        <v>4479.9498020000001</v>
      </c>
      <c r="K340" s="35">
        <v>3458.383206</v>
      </c>
      <c r="L340" s="35">
        <v>3525.6207170000007</v>
      </c>
      <c r="M340" s="35">
        <v>3468.3210615556009</v>
      </c>
      <c r="N340" s="35">
        <v>3525.0452937167997</v>
      </c>
      <c r="O340" s="35">
        <v>3492.7018046825074</v>
      </c>
      <c r="P340" s="35">
        <v>3542.5279300000002</v>
      </c>
      <c r="Q340" s="35">
        <v>3505.7824294797333</v>
      </c>
      <c r="R340" s="35">
        <v>3557.8013080000001</v>
      </c>
      <c r="S340" s="35">
        <v>3520.0659028732971</v>
      </c>
      <c r="T340" s="35">
        <v>3573.8289250000003</v>
      </c>
      <c r="U340" s="35">
        <v>3534.4075708685759</v>
      </c>
      <c r="V340" s="35">
        <v>3589.9341269999995</v>
      </c>
      <c r="W340" s="35">
        <v>3548.8076705655794</v>
      </c>
      <c r="X340" s="35">
        <f>V340*T340/R340</f>
        <v>3606.1064998397665</v>
      </c>
      <c r="Y340" s="35">
        <v>3563.2664400303233</v>
      </c>
      <c r="Z340" s="35">
        <f>X340*T340/R340</f>
        <v>3622.3517279559856</v>
      </c>
      <c r="AA340" s="35">
        <f t="shared" ref="AA340:AA344" si="104">H340+J340+K340+M340+O340+Q340+S340+U340+W340+Y340</f>
        <v>38168.638738055619</v>
      </c>
      <c r="AB340" s="35">
        <f t="shared" ref="AB340:AB344" si="105">H340+J340+L340+N340+P340+R340+T340+V340+X340+Z340</f>
        <v>38620.119180512556</v>
      </c>
    </row>
    <row r="341" spans="1:28" ht="31.5" x14ac:dyDescent="0.25">
      <c r="A341" s="36" t="s">
        <v>552</v>
      </c>
      <c r="B341" s="41" t="s">
        <v>553</v>
      </c>
      <c r="C341" s="38" t="s">
        <v>525</v>
      </c>
      <c r="D341" s="35">
        <f t="shared" ref="D341:Z341" si="106">D342+D343</f>
        <v>0</v>
      </c>
      <c r="E341" s="35">
        <f t="shared" si="106"/>
        <v>2849.9169860000002</v>
      </c>
      <c r="F341" s="35">
        <f t="shared" si="106"/>
        <v>2164.1551450000002</v>
      </c>
      <c r="G341" s="35">
        <f t="shared" si="106"/>
        <v>2169.264263</v>
      </c>
      <c r="H341" s="35">
        <f t="shared" si="106"/>
        <v>2202.2577270000002</v>
      </c>
      <c r="I341" s="35">
        <f t="shared" si="106"/>
        <v>1058.974158</v>
      </c>
      <c r="J341" s="35">
        <f>SUM(J342:J343)</f>
        <v>1067.3353400000001</v>
      </c>
      <c r="K341" s="35">
        <f t="shared" si="106"/>
        <v>0</v>
      </c>
      <c r="L341" s="35">
        <f t="shared" si="106"/>
        <v>0</v>
      </c>
      <c r="M341" s="35">
        <f t="shared" si="106"/>
        <v>0</v>
      </c>
      <c r="N341" s="35">
        <f t="shared" si="106"/>
        <v>0</v>
      </c>
      <c r="O341" s="35">
        <f t="shared" si="106"/>
        <v>0</v>
      </c>
      <c r="P341" s="35">
        <f t="shared" si="106"/>
        <v>0</v>
      </c>
      <c r="Q341" s="35">
        <f t="shared" si="106"/>
        <v>0</v>
      </c>
      <c r="R341" s="35">
        <f t="shared" si="106"/>
        <v>0</v>
      </c>
      <c r="S341" s="35">
        <f t="shared" si="106"/>
        <v>0</v>
      </c>
      <c r="T341" s="35">
        <f t="shared" si="106"/>
        <v>0</v>
      </c>
      <c r="U341" s="35">
        <f t="shared" si="106"/>
        <v>0</v>
      </c>
      <c r="V341" s="35">
        <f t="shared" si="106"/>
        <v>0</v>
      </c>
      <c r="W341" s="35">
        <f t="shared" si="106"/>
        <v>0</v>
      </c>
      <c r="X341" s="35">
        <f t="shared" si="106"/>
        <v>0</v>
      </c>
      <c r="Y341" s="35">
        <f t="shared" si="106"/>
        <v>0</v>
      </c>
      <c r="Z341" s="35">
        <f t="shared" si="106"/>
        <v>0</v>
      </c>
      <c r="AA341" s="35">
        <f t="shared" si="104"/>
        <v>3269.5930670000002</v>
      </c>
      <c r="AB341" s="35">
        <f t="shared" si="105"/>
        <v>3269.5930670000002</v>
      </c>
    </row>
    <row r="342" spans="1:28" x14ac:dyDescent="0.25">
      <c r="A342" s="36" t="s">
        <v>554</v>
      </c>
      <c r="B342" s="61" t="s">
        <v>555</v>
      </c>
      <c r="C342" s="38" t="s">
        <v>525</v>
      </c>
      <c r="D342" s="35">
        <v>0</v>
      </c>
      <c r="E342" s="35">
        <v>1262.5364830000001</v>
      </c>
      <c r="F342" s="35">
        <v>0</v>
      </c>
      <c r="G342" s="35">
        <v>0</v>
      </c>
      <c r="H342" s="35">
        <v>0</v>
      </c>
      <c r="I342" s="35">
        <v>0</v>
      </c>
      <c r="J342" s="35">
        <v>0</v>
      </c>
      <c r="K342" s="35">
        <v>0</v>
      </c>
      <c r="L342" s="35">
        <v>0</v>
      </c>
      <c r="M342" s="35">
        <v>0</v>
      </c>
      <c r="N342" s="35">
        <v>0</v>
      </c>
      <c r="O342" s="35">
        <v>0</v>
      </c>
      <c r="P342" s="35">
        <v>0</v>
      </c>
      <c r="Q342" s="35">
        <v>0</v>
      </c>
      <c r="R342" s="35">
        <v>0</v>
      </c>
      <c r="S342" s="35">
        <v>0</v>
      </c>
      <c r="T342" s="35">
        <v>0</v>
      </c>
      <c r="U342" s="35">
        <v>0</v>
      </c>
      <c r="V342" s="35">
        <v>0</v>
      </c>
      <c r="W342" s="35">
        <v>0</v>
      </c>
      <c r="X342" s="35">
        <f>V342</f>
        <v>0</v>
      </c>
      <c r="Y342" s="35">
        <v>0</v>
      </c>
      <c r="Z342" s="35">
        <f>X342</f>
        <v>0</v>
      </c>
      <c r="AA342" s="35">
        <f t="shared" si="104"/>
        <v>0</v>
      </c>
      <c r="AB342" s="35">
        <f t="shared" si="105"/>
        <v>0</v>
      </c>
    </row>
    <row r="343" spans="1:28" x14ac:dyDescent="0.25">
      <c r="A343" s="36" t="s">
        <v>556</v>
      </c>
      <c r="B343" s="61" t="s">
        <v>557</v>
      </c>
      <c r="C343" s="38" t="s">
        <v>525</v>
      </c>
      <c r="D343" s="35">
        <v>0</v>
      </c>
      <c r="E343" s="35">
        <v>1587.3805030000001</v>
      </c>
      <c r="F343" s="35">
        <v>2164.1551450000002</v>
      </c>
      <c r="G343" s="35">
        <v>2169.264263</v>
      </c>
      <c r="H343" s="35">
        <v>2202.2577270000002</v>
      </c>
      <c r="I343" s="35">
        <v>1058.974158</v>
      </c>
      <c r="J343" s="35">
        <v>1067.3353400000001</v>
      </c>
      <c r="K343" s="35">
        <v>0</v>
      </c>
      <c r="L343" s="35">
        <v>0</v>
      </c>
      <c r="M343" s="35">
        <v>0</v>
      </c>
      <c r="N343" s="35">
        <v>0</v>
      </c>
      <c r="O343" s="35">
        <v>0</v>
      </c>
      <c r="P343" s="35">
        <v>0</v>
      </c>
      <c r="Q343" s="35">
        <v>0</v>
      </c>
      <c r="R343" s="35">
        <v>0</v>
      </c>
      <c r="S343" s="35">
        <v>0</v>
      </c>
      <c r="T343" s="35">
        <v>0</v>
      </c>
      <c r="U343" s="35">
        <v>0</v>
      </c>
      <c r="V343" s="35">
        <v>0</v>
      </c>
      <c r="W343" s="35">
        <v>0</v>
      </c>
      <c r="X343" s="35">
        <f>V343</f>
        <v>0</v>
      </c>
      <c r="Y343" s="35">
        <v>0</v>
      </c>
      <c r="Z343" s="35">
        <f>X343</f>
        <v>0</v>
      </c>
      <c r="AA343" s="35">
        <f t="shared" si="104"/>
        <v>3269.5930670000002</v>
      </c>
      <c r="AB343" s="35">
        <f t="shared" si="105"/>
        <v>3269.5930670000002</v>
      </c>
    </row>
    <row r="344" spans="1:28" x14ac:dyDescent="0.25">
      <c r="A344" s="36" t="s">
        <v>558</v>
      </c>
      <c r="B344" s="45" t="s">
        <v>559</v>
      </c>
      <c r="C344" s="38" t="s">
        <v>525</v>
      </c>
      <c r="D344" s="35">
        <v>283.95884500000011</v>
      </c>
      <c r="E344" s="35">
        <v>267.06117354800062</v>
      </c>
      <c r="F344" s="35">
        <v>260.88799999999998</v>
      </c>
      <c r="G344" s="35">
        <v>256.18827211100012</v>
      </c>
      <c r="H344" s="35">
        <v>261.80500000000001</v>
      </c>
      <c r="I344" s="35">
        <v>238.22645077899833</v>
      </c>
      <c r="J344" s="35">
        <v>258.27508164600204</v>
      </c>
      <c r="K344" s="35">
        <v>232.3474599567345</v>
      </c>
      <c r="L344" s="35">
        <v>245.94479299999966</v>
      </c>
      <c r="M344" s="35">
        <v>218.04657128956387</v>
      </c>
      <c r="N344" s="35">
        <v>234.18551777059974</v>
      </c>
      <c r="O344" s="35">
        <v>218.53559234604381</v>
      </c>
      <c r="P344" s="35">
        <v>231.32714325351844</v>
      </c>
      <c r="Q344" s="35">
        <v>218.0248844646876</v>
      </c>
      <c r="R344" s="35">
        <v>225.98123063289495</v>
      </c>
      <c r="S344" s="35">
        <v>217.64730821670219</v>
      </c>
      <c r="T344" s="35">
        <v>217.8111290114548</v>
      </c>
      <c r="U344" s="35">
        <v>217.2703858565672</v>
      </c>
      <c r="V344" s="35">
        <v>209.75895376164499</v>
      </c>
      <c r="W344" s="35">
        <v>216.89411625187742</v>
      </c>
      <c r="X344" s="35">
        <f>V344</f>
        <v>209.75895376164499</v>
      </c>
      <c r="Y344" s="35">
        <v>216.51849827218871</v>
      </c>
      <c r="Z344" s="35">
        <f>X344</f>
        <v>209.75895376164499</v>
      </c>
      <c r="AA344" s="35">
        <f t="shared" si="104"/>
        <v>2275.3648983003677</v>
      </c>
      <c r="AB344" s="35">
        <f t="shared" si="105"/>
        <v>2304.6067565994044</v>
      </c>
    </row>
    <row r="345" spans="1:28" x14ac:dyDescent="0.25">
      <c r="A345" s="36" t="s">
        <v>560</v>
      </c>
      <c r="B345" s="45" t="s">
        <v>561</v>
      </c>
      <c r="C345" s="38" t="s">
        <v>515</v>
      </c>
      <c r="D345" s="35">
        <v>427.91425000000004</v>
      </c>
      <c r="E345" s="35">
        <v>188.70566666666664</v>
      </c>
      <c r="F345" s="35">
        <v>338.10433333333333</v>
      </c>
      <c r="G345" s="35">
        <v>334</v>
      </c>
      <c r="H345" s="35">
        <v>340.29724626467902</v>
      </c>
      <c r="I345" s="35">
        <v>196</v>
      </c>
      <c r="J345" s="35">
        <v>158.89095928950704</v>
      </c>
      <c r="K345" s="35">
        <v>28.416166666666665</v>
      </c>
      <c r="L345" s="35">
        <v>29.218541083333335</v>
      </c>
      <c r="M345" s="35">
        <v>28.427750000000003</v>
      </c>
      <c r="N345" s="35">
        <v>27.391117153897852</v>
      </c>
      <c r="O345" s="35">
        <v>28.504750000000001</v>
      </c>
      <c r="P345" s="35">
        <v>27.504750000000001</v>
      </c>
      <c r="Q345" s="35">
        <v>28.504750000000001</v>
      </c>
      <c r="R345" s="35">
        <v>27.545500000000001</v>
      </c>
      <c r="S345" s="35">
        <v>28.504750000000001</v>
      </c>
      <c r="T345" s="35">
        <v>27.638000000000002</v>
      </c>
      <c r="U345" s="35">
        <v>28.504750000000001</v>
      </c>
      <c r="V345" s="35">
        <v>27.746500000000005</v>
      </c>
      <c r="W345" s="35">
        <v>28.504750000000001</v>
      </c>
      <c r="X345" s="35">
        <f>V345/T345*V345</f>
        <v>27.855425944351985</v>
      </c>
      <c r="Y345" s="35">
        <v>28.504750000000001</v>
      </c>
      <c r="Z345" s="35">
        <f>X345/V345*X345</f>
        <v>27.964779505208856</v>
      </c>
      <c r="AA345" s="35" t="s">
        <v>47</v>
      </c>
      <c r="AB345" s="35" t="s">
        <v>47</v>
      </c>
    </row>
    <row r="346" spans="1:28" ht="31.5" x14ac:dyDescent="0.25">
      <c r="A346" s="36" t="s">
        <v>562</v>
      </c>
      <c r="B346" s="41" t="s">
        <v>563</v>
      </c>
      <c r="C346" s="38" t="s">
        <v>515</v>
      </c>
      <c r="D346" s="35">
        <v>0</v>
      </c>
      <c r="E346" s="35">
        <v>312.65791666666667</v>
      </c>
      <c r="F346" s="35">
        <v>338.10433333333333</v>
      </c>
      <c r="G346" s="35">
        <v>0</v>
      </c>
      <c r="H346" s="35">
        <v>339.99949983333335</v>
      </c>
      <c r="I346" s="35">
        <v>0</v>
      </c>
      <c r="J346" s="35">
        <f>SUM(J347:J348)</f>
        <v>130.3716666666667</v>
      </c>
      <c r="K346" s="35">
        <v>0</v>
      </c>
      <c r="L346" s="35">
        <f>L347+L348</f>
        <v>0</v>
      </c>
      <c r="M346" s="35">
        <v>0</v>
      </c>
      <c r="N346" s="35">
        <f>N347+N348</f>
        <v>0</v>
      </c>
      <c r="O346" s="35">
        <v>0</v>
      </c>
      <c r="P346" s="35">
        <f>P347+P348</f>
        <v>0</v>
      </c>
      <c r="Q346" s="35">
        <v>0</v>
      </c>
      <c r="R346" s="35">
        <f>R347+R348</f>
        <v>0</v>
      </c>
      <c r="S346" s="35">
        <v>0</v>
      </c>
      <c r="T346" s="35">
        <f>T347+T348</f>
        <v>0</v>
      </c>
      <c r="U346" s="35">
        <v>0</v>
      </c>
      <c r="V346" s="35">
        <f>V347+V348</f>
        <v>0</v>
      </c>
      <c r="W346" s="35">
        <v>0</v>
      </c>
      <c r="X346" s="35">
        <f>X347+X348</f>
        <v>0</v>
      </c>
      <c r="Y346" s="35">
        <v>0</v>
      </c>
      <c r="Z346" s="35">
        <f>Z347+Z348</f>
        <v>0</v>
      </c>
      <c r="AA346" s="35" t="s">
        <v>47</v>
      </c>
      <c r="AB346" s="35" t="s">
        <v>47</v>
      </c>
    </row>
    <row r="347" spans="1:28" x14ac:dyDescent="0.25">
      <c r="A347" s="36" t="s">
        <v>564</v>
      </c>
      <c r="B347" s="61" t="s">
        <v>555</v>
      </c>
      <c r="C347" s="38" t="s">
        <v>515</v>
      </c>
      <c r="D347" s="35">
        <v>0</v>
      </c>
      <c r="E347" s="35">
        <v>212.03774999999996</v>
      </c>
      <c r="F347" s="35">
        <v>264.63616666666667</v>
      </c>
      <c r="G347" s="35">
        <v>0</v>
      </c>
      <c r="H347" s="35">
        <v>263.49099999999999</v>
      </c>
      <c r="I347" s="35">
        <v>0</v>
      </c>
      <c r="J347" s="35">
        <v>0</v>
      </c>
      <c r="K347" s="35">
        <v>0</v>
      </c>
      <c r="L347" s="35">
        <v>0</v>
      </c>
      <c r="M347" s="35">
        <v>0</v>
      </c>
      <c r="N347" s="35">
        <v>0</v>
      </c>
      <c r="O347" s="35">
        <v>0</v>
      </c>
      <c r="P347" s="35">
        <v>0</v>
      </c>
      <c r="Q347" s="35">
        <v>0</v>
      </c>
      <c r="R347" s="35">
        <v>0</v>
      </c>
      <c r="S347" s="35">
        <v>0</v>
      </c>
      <c r="T347" s="35">
        <v>0</v>
      </c>
      <c r="U347" s="35">
        <v>0</v>
      </c>
      <c r="V347" s="35">
        <v>0</v>
      </c>
      <c r="W347" s="35">
        <v>0</v>
      </c>
      <c r="X347" s="35">
        <f>V347</f>
        <v>0</v>
      </c>
      <c r="Y347" s="35">
        <v>0</v>
      </c>
      <c r="Z347" s="35">
        <f>X347</f>
        <v>0</v>
      </c>
      <c r="AA347" s="35" t="s">
        <v>47</v>
      </c>
      <c r="AB347" s="35" t="s">
        <v>47</v>
      </c>
    </row>
    <row r="348" spans="1:28" x14ac:dyDescent="0.25">
      <c r="A348" s="36" t="s">
        <v>565</v>
      </c>
      <c r="B348" s="61" t="s">
        <v>557</v>
      </c>
      <c r="C348" s="38" t="s">
        <v>515</v>
      </c>
      <c r="D348" s="35">
        <v>0</v>
      </c>
      <c r="E348" s="35">
        <v>28.51691666666666</v>
      </c>
      <c r="F348" s="35">
        <v>0</v>
      </c>
      <c r="G348" s="35">
        <v>0</v>
      </c>
      <c r="H348" s="35">
        <v>0</v>
      </c>
      <c r="I348" s="35">
        <v>0</v>
      </c>
      <c r="J348" s="35">
        <v>130.3716666666667</v>
      </c>
      <c r="K348" s="35">
        <v>0</v>
      </c>
      <c r="L348" s="35">
        <v>0</v>
      </c>
      <c r="M348" s="35">
        <v>0</v>
      </c>
      <c r="N348" s="35">
        <v>0</v>
      </c>
      <c r="O348" s="35">
        <v>0</v>
      </c>
      <c r="P348" s="35">
        <v>0</v>
      </c>
      <c r="Q348" s="35">
        <v>0</v>
      </c>
      <c r="R348" s="35">
        <v>0</v>
      </c>
      <c r="S348" s="35">
        <v>0</v>
      </c>
      <c r="T348" s="35">
        <v>0</v>
      </c>
      <c r="U348" s="35">
        <v>0</v>
      </c>
      <c r="V348" s="35">
        <v>0</v>
      </c>
      <c r="W348" s="35">
        <v>0</v>
      </c>
      <c r="X348" s="35">
        <f>V348</f>
        <v>0</v>
      </c>
      <c r="Y348" s="35">
        <v>0</v>
      </c>
      <c r="Z348" s="35">
        <f>X348</f>
        <v>0</v>
      </c>
      <c r="AA348" s="35" t="s">
        <v>47</v>
      </c>
      <c r="AB348" s="35" t="s">
        <v>47</v>
      </c>
    </row>
    <row r="349" spans="1:28" x14ac:dyDescent="0.25">
      <c r="A349" s="36" t="s">
        <v>566</v>
      </c>
      <c r="B349" s="45" t="s">
        <v>567</v>
      </c>
      <c r="C349" s="38" t="s">
        <v>568</v>
      </c>
      <c r="D349" s="35">
        <v>78056.024220000007</v>
      </c>
      <c r="E349" s="35">
        <v>80688.702319999982</v>
      </c>
      <c r="F349" s="35">
        <v>81646.488379999995</v>
      </c>
      <c r="G349" s="35">
        <v>81819</v>
      </c>
      <c r="H349" s="35">
        <v>81819</v>
      </c>
      <c r="I349" s="35">
        <v>82527</v>
      </c>
      <c r="J349" s="35">
        <v>88178.19</v>
      </c>
      <c r="K349" s="35">
        <v>87585.25</v>
      </c>
      <c r="L349" s="35">
        <v>88651.308147000003</v>
      </c>
      <c r="M349" s="35">
        <v>87944.83</v>
      </c>
      <c r="N349" s="35">
        <v>85639</v>
      </c>
      <c r="O349" s="35">
        <v>88423.91</v>
      </c>
      <c r="P349" s="35">
        <v>85861</v>
      </c>
      <c r="Q349" s="35">
        <v>88726.71</v>
      </c>
      <c r="R349" s="35">
        <v>86079</v>
      </c>
      <c r="S349" s="35">
        <v>89058.97</v>
      </c>
      <c r="T349" s="35">
        <v>86236</v>
      </c>
      <c r="U349" s="35">
        <v>89058.97</v>
      </c>
      <c r="V349" s="35">
        <v>86392</v>
      </c>
      <c r="W349" s="35">
        <v>89058.97</v>
      </c>
      <c r="X349" s="35">
        <v>86392</v>
      </c>
      <c r="Y349" s="35">
        <v>89058.97</v>
      </c>
      <c r="Z349" s="35">
        <v>86392</v>
      </c>
      <c r="AA349" s="34" t="s">
        <v>47</v>
      </c>
      <c r="AB349" s="34" t="s">
        <v>47</v>
      </c>
    </row>
    <row r="350" spans="1:28" ht="31.5" x14ac:dyDescent="0.25">
      <c r="A350" s="36" t="s">
        <v>569</v>
      </c>
      <c r="B350" s="45" t="s">
        <v>570</v>
      </c>
      <c r="C350" s="38" t="s">
        <v>36</v>
      </c>
      <c r="D350" s="35">
        <v>1558.9923882600003</v>
      </c>
      <c r="E350" s="35">
        <v>2016.3020512800001</v>
      </c>
      <c r="F350" s="35">
        <v>2200.3136100000006</v>
      </c>
      <c r="G350" s="35">
        <v>2357.2273206975201</v>
      </c>
      <c r="H350" s="35">
        <v>2500.2998245699991</v>
      </c>
      <c r="I350" s="35">
        <v>2943.5893823119882</v>
      </c>
      <c r="J350" s="35">
        <v>2613.3555226799995</v>
      </c>
      <c r="K350" s="35">
        <v>2834.6147885703595</v>
      </c>
      <c r="L350" s="35">
        <f>L29-L63-L64-L57</f>
        <v>2996.6293205599995</v>
      </c>
      <c r="M350" s="35">
        <v>2829.6417172651009</v>
      </c>
      <c r="N350" s="35">
        <f>N29-N63-N64-N57</f>
        <v>3101.9151856239587</v>
      </c>
      <c r="O350" s="35">
        <v>2821.2718852150606</v>
      </c>
      <c r="P350" s="35">
        <f>P29-P63-P64-P57</f>
        <v>3161.6637707823502</v>
      </c>
      <c r="Q350" s="35">
        <v>2790.2133539987199</v>
      </c>
      <c r="R350" s="35">
        <f>R29-R63-R64-R57</f>
        <v>3299.4902408302642</v>
      </c>
      <c r="S350" s="35">
        <v>2797.4276446887616</v>
      </c>
      <c r="T350" s="35">
        <f>T29-T63-T64-T57</f>
        <v>3447.0049250184561</v>
      </c>
      <c r="U350" s="35">
        <v>2915.2330192605241</v>
      </c>
      <c r="V350" s="35">
        <f>V29-V63-V64-V57</f>
        <v>3598.8153440314481</v>
      </c>
      <c r="W350" s="35">
        <v>3037.2502059740614</v>
      </c>
      <c r="X350" s="35">
        <f>X29-X63-X64-X57</f>
        <v>3706.7798043523926</v>
      </c>
      <c r="Y350" s="35">
        <v>3163.6191122117202</v>
      </c>
      <c r="Z350" s="35">
        <f>Z29-Z63-Z64-Z57</f>
        <v>3817.9831984829639</v>
      </c>
      <c r="AA350" s="35">
        <f>H350+J350+K350+M350+O350+Q350+S350+U350+W350+Y350</f>
        <v>28302.927074434301</v>
      </c>
      <c r="AB350" s="35">
        <f>H350+J350+L350+N350+P350+R350+T350+V350+X350+Z350</f>
        <v>32243.937136931832</v>
      </c>
    </row>
    <row r="351" spans="1:28" s="21" customFormat="1" x14ac:dyDescent="0.25">
      <c r="A351" s="32" t="s">
        <v>571</v>
      </c>
      <c r="B351" s="33" t="s">
        <v>572</v>
      </c>
      <c r="C351" s="34" t="s">
        <v>47</v>
      </c>
      <c r="D351" s="34" t="s">
        <v>47</v>
      </c>
      <c r="E351" s="34" t="s">
        <v>47</v>
      </c>
      <c r="F351" s="34" t="s">
        <v>47</v>
      </c>
      <c r="G351" s="34" t="s">
        <v>47</v>
      </c>
      <c r="H351" s="34" t="s">
        <v>47</v>
      </c>
      <c r="I351" s="34" t="s">
        <v>47</v>
      </c>
      <c r="J351" s="34" t="s">
        <v>47</v>
      </c>
      <c r="K351" s="34" t="s">
        <v>47</v>
      </c>
      <c r="L351" s="34" t="s">
        <v>47</v>
      </c>
      <c r="M351" s="34" t="s">
        <v>47</v>
      </c>
      <c r="N351" s="34" t="s">
        <v>47</v>
      </c>
      <c r="O351" s="34" t="s">
        <v>47</v>
      </c>
      <c r="P351" s="34" t="s">
        <v>47</v>
      </c>
      <c r="Q351" s="34" t="s">
        <v>47</v>
      </c>
      <c r="R351" s="34" t="s">
        <v>47</v>
      </c>
      <c r="S351" s="34" t="s">
        <v>47</v>
      </c>
      <c r="T351" s="34" t="s">
        <v>47</v>
      </c>
      <c r="U351" s="34" t="s">
        <v>47</v>
      </c>
      <c r="V351" s="34" t="s">
        <v>47</v>
      </c>
      <c r="W351" s="34" t="s">
        <v>47</v>
      </c>
      <c r="X351" s="34" t="s">
        <v>47</v>
      </c>
      <c r="Y351" s="34" t="s">
        <v>47</v>
      </c>
      <c r="Z351" s="34" t="s">
        <v>47</v>
      </c>
      <c r="AA351" s="34" t="s">
        <v>47</v>
      </c>
      <c r="AB351" s="34" t="s">
        <v>47</v>
      </c>
    </row>
    <row r="352" spans="1:28" x14ac:dyDescent="0.25">
      <c r="A352" s="36" t="s">
        <v>573</v>
      </c>
      <c r="B352" s="45" t="s">
        <v>574</v>
      </c>
      <c r="C352" s="38" t="s">
        <v>525</v>
      </c>
      <c r="D352" s="35">
        <v>0</v>
      </c>
      <c r="E352" s="35">
        <v>0</v>
      </c>
      <c r="F352" s="35">
        <v>0</v>
      </c>
      <c r="G352" s="35">
        <v>0</v>
      </c>
      <c r="H352" s="35">
        <v>0</v>
      </c>
      <c r="I352" s="35">
        <v>0</v>
      </c>
      <c r="J352" s="35">
        <v>0</v>
      </c>
      <c r="K352" s="35">
        <v>0</v>
      </c>
      <c r="L352" s="35">
        <v>0</v>
      </c>
      <c r="M352" s="35">
        <v>0</v>
      </c>
      <c r="N352" s="35">
        <v>0</v>
      </c>
      <c r="O352" s="35">
        <v>0</v>
      </c>
      <c r="P352" s="35">
        <v>0</v>
      </c>
      <c r="Q352" s="35">
        <v>0</v>
      </c>
      <c r="R352" s="35">
        <v>0</v>
      </c>
      <c r="S352" s="35">
        <v>0</v>
      </c>
      <c r="T352" s="35">
        <v>0</v>
      </c>
      <c r="U352" s="35">
        <v>0</v>
      </c>
      <c r="V352" s="35">
        <v>0</v>
      </c>
      <c r="W352" s="35">
        <v>0</v>
      </c>
      <c r="X352" s="35">
        <f>V352</f>
        <v>0</v>
      </c>
      <c r="Y352" s="35">
        <v>0</v>
      </c>
      <c r="Z352" s="35">
        <f>X352</f>
        <v>0</v>
      </c>
      <c r="AA352" s="35">
        <f>H352+J352+K352+M352+O352+Q352+S352+U352+W352+Y352</f>
        <v>0</v>
      </c>
      <c r="AB352" s="35">
        <f>H352+J352+L352+N352+P352+R352+T352+V352+X352+Z352</f>
        <v>0</v>
      </c>
    </row>
    <row r="353" spans="1:28" ht="15.75" customHeight="1" x14ac:dyDescent="0.25">
      <c r="A353" s="36" t="s">
        <v>575</v>
      </c>
      <c r="B353" s="45" t="s">
        <v>576</v>
      </c>
      <c r="C353" s="38" t="s">
        <v>518</v>
      </c>
      <c r="D353" s="35" t="s">
        <v>47</v>
      </c>
      <c r="E353" s="35" t="s">
        <v>47</v>
      </c>
      <c r="F353" s="35" t="s">
        <v>47</v>
      </c>
      <c r="G353" s="35" t="s">
        <v>47</v>
      </c>
      <c r="H353" s="35" t="s">
        <v>47</v>
      </c>
      <c r="I353" s="35" t="s">
        <v>47</v>
      </c>
      <c r="J353" s="35" t="s">
        <v>47</v>
      </c>
      <c r="K353" s="35" t="s">
        <v>47</v>
      </c>
      <c r="L353" s="35" t="s">
        <v>47</v>
      </c>
      <c r="M353" s="35" t="s">
        <v>47</v>
      </c>
      <c r="N353" s="35" t="s">
        <v>47</v>
      </c>
      <c r="O353" s="35" t="s">
        <v>47</v>
      </c>
      <c r="P353" s="35" t="s">
        <v>47</v>
      </c>
      <c r="Q353" s="35" t="s">
        <v>47</v>
      </c>
      <c r="R353" s="35" t="s">
        <v>47</v>
      </c>
      <c r="S353" s="35" t="s">
        <v>47</v>
      </c>
      <c r="T353" s="35" t="s">
        <v>47</v>
      </c>
      <c r="U353" s="35" t="s">
        <v>47</v>
      </c>
      <c r="V353" s="35" t="s">
        <v>47</v>
      </c>
      <c r="W353" s="35" t="s">
        <v>47</v>
      </c>
      <c r="X353" s="35" t="s">
        <v>47</v>
      </c>
      <c r="Y353" s="35" t="s">
        <v>47</v>
      </c>
      <c r="Z353" s="35" t="s">
        <v>47</v>
      </c>
      <c r="AA353" s="35" t="s">
        <v>47</v>
      </c>
      <c r="AB353" s="35" t="s">
        <v>47</v>
      </c>
    </row>
    <row r="354" spans="1:28" ht="47.25" x14ac:dyDescent="0.25">
      <c r="A354" s="36" t="s">
        <v>577</v>
      </c>
      <c r="B354" s="45" t="s">
        <v>578</v>
      </c>
      <c r="C354" s="38" t="s">
        <v>36</v>
      </c>
      <c r="D354" s="35">
        <v>0</v>
      </c>
      <c r="E354" s="35">
        <v>0</v>
      </c>
      <c r="F354" s="35">
        <v>0</v>
      </c>
      <c r="G354" s="35">
        <v>0</v>
      </c>
      <c r="H354" s="35">
        <v>0</v>
      </c>
      <c r="I354" s="35">
        <v>0</v>
      </c>
      <c r="J354" s="35">
        <v>0</v>
      </c>
      <c r="K354" s="35">
        <v>0</v>
      </c>
      <c r="L354" s="35">
        <v>0</v>
      </c>
      <c r="M354" s="35">
        <v>0</v>
      </c>
      <c r="N354" s="35">
        <v>0</v>
      </c>
      <c r="O354" s="35">
        <v>0</v>
      </c>
      <c r="P354" s="35">
        <v>0</v>
      </c>
      <c r="Q354" s="35">
        <v>0</v>
      </c>
      <c r="R354" s="35">
        <v>0</v>
      </c>
      <c r="S354" s="35">
        <v>0</v>
      </c>
      <c r="T354" s="35">
        <v>0</v>
      </c>
      <c r="U354" s="35">
        <v>0</v>
      </c>
      <c r="V354" s="35">
        <v>0</v>
      </c>
      <c r="W354" s="35">
        <v>0</v>
      </c>
      <c r="X354" s="35">
        <f>V354</f>
        <v>0</v>
      </c>
      <c r="Y354" s="35">
        <v>0</v>
      </c>
      <c r="Z354" s="35">
        <f>X354</f>
        <v>0</v>
      </c>
      <c r="AA354" s="35">
        <f>H354+J354+K354+M354+O354+Q354+S354+U354+W354+Y354</f>
        <v>0</v>
      </c>
      <c r="AB354" s="35">
        <f>H354+J354+L354+N354+P354+R354+T354+V354+X354+Z354</f>
        <v>0</v>
      </c>
    </row>
    <row r="355" spans="1:28" ht="31.5" customHeight="1" x14ac:dyDescent="0.25">
      <c r="A355" s="36" t="s">
        <v>579</v>
      </c>
      <c r="B355" s="45" t="s">
        <v>580</v>
      </c>
      <c r="C355" s="38" t="s">
        <v>36</v>
      </c>
      <c r="D355" s="35" t="s">
        <v>47</v>
      </c>
      <c r="E355" s="35" t="s">
        <v>47</v>
      </c>
      <c r="F355" s="35" t="s">
        <v>47</v>
      </c>
      <c r="G355" s="35" t="s">
        <v>47</v>
      </c>
      <c r="H355" s="35" t="s">
        <v>47</v>
      </c>
      <c r="I355" s="35" t="s">
        <v>47</v>
      </c>
      <c r="J355" s="35" t="s">
        <v>47</v>
      </c>
      <c r="K355" s="35" t="s">
        <v>47</v>
      </c>
      <c r="L355" s="35" t="s">
        <v>47</v>
      </c>
      <c r="M355" s="35" t="s">
        <v>47</v>
      </c>
      <c r="N355" s="35" t="s">
        <v>47</v>
      </c>
      <c r="O355" s="35" t="s">
        <v>47</v>
      </c>
      <c r="P355" s="35" t="s">
        <v>47</v>
      </c>
      <c r="Q355" s="35" t="s">
        <v>47</v>
      </c>
      <c r="R355" s="35" t="s">
        <v>47</v>
      </c>
      <c r="S355" s="35" t="s">
        <v>47</v>
      </c>
      <c r="T355" s="35" t="s">
        <v>47</v>
      </c>
      <c r="U355" s="35" t="s">
        <v>47</v>
      </c>
      <c r="V355" s="35" t="s">
        <v>47</v>
      </c>
      <c r="W355" s="35" t="s">
        <v>47</v>
      </c>
      <c r="X355" s="35" t="s">
        <v>47</v>
      </c>
      <c r="Y355" s="35" t="s">
        <v>47</v>
      </c>
      <c r="Z355" s="35" t="s">
        <v>47</v>
      </c>
      <c r="AA355" s="35" t="s">
        <v>47</v>
      </c>
      <c r="AB355" s="35" t="s">
        <v>47</v>
      </c>
    </row>
    <row r="356" spans="1:28" s="21" customFormat="1" ht="15.75" customHeight="1" x14ac:dyDescent="0.25">
      <c r="A356" s="32" t="s">
        <v>581</v>
      </c>
      <c r="B356" s="33" t="s">
        <v>582</v>
      </c>
      <c r="C356" s="34" t="s">
        <v>47</v>
      </c>
      <c r="D356" s="35" t="s">
        <v>47</v>
      </c>
      <c r="E356" s="35" t="s">
        <v>47</v>
      </c>
      <c r="F356" s="35" t="s">
        <v>47</v>
      </c>
      <c r="G356" s="35" t="s">
        <v>47</v>
      </c>
      <c r="H356" s="35" t="s">
        <v>47</v>
      </c>
      <c r="I356" s="35" t="s">
        <v>47</v>
      </c>
      <c r="J356" s="35" t="s">
        <v>47</v>
      </c>
      <c r="K356" s="35" t="s">
        <v>47</v>
      </c>
      <c r="L356" s="35" t="s">
        <v>47</v>
      </c>
      <c r="M356" s="35" t="s">
        <v>47</v>
      </c>
      <c r="N356" s="35" t="s">
        <v>47</v>
      </c>
      <c r="O356" s="35" t="s">
        <v>47</v>
      </c>
      <c r="P356" s="35" t="s">
        <v>47</v>
      </c>
      <c r="Q356" s="35" t="s">
        <v>47</v>
      </c>
      <c r="R356" s="35" t="s">
        <v>47</v>
      </c>
      <c r="S356" s="35" t="s">
        <v>47</v>
      </c>
      <c r="T356" s="35" t="s">
        <v>47</v>
      </c>
      <c r="U356" s="35" t="s">
        <v>47</v>
      </c>
      <c r="V356" s="35" t="s">
        <v>47</v>
      </c>
      <c r="W356" s="35" t="s">
        <v>47</v>
      </c>
      <c r="X356" s="35" t="s">
        <v>47</v>
      </c>
      <c r="Y356" s="35" t="s">
        <v>47</v>
      </c>
      <c r="Z356" s="35" t="s">
        <v>47</v>
      </c>
      <c r="AA356" s="35" t="s">
        <v>47</v>
      </c>
      <c r="AB356" s="35" t="s">
        <v>47</v>
      </c>
    </row>
    <row r="357" spans="1:28" ht="18" customHeight="1" x14ac:dyDescent="0.25">
      <c r="A357" s="36" t="s">
        <v>583</v>
      </c>
      <c r="B357" s="45" t="s">
        <v>584</v>
      </c>
      <c r="C357" s="38" t="s">
        <v>515</v>
      </c>
      <c r="D357" s="35" t="s">
        <v>47</v>
      </c>
      <c r="E357" s="35" t="s">
        <v>47</v>
      </c>
      <c r="F357" s="35" t="s">
        <v>47</v>
      </c>
      <c r="G357" s="35" t="s">
        <v>47</v>
      </c>
      <c r="H357" s="35" t="s">
        <v>47</v>
      </c>
      <c r="I357" s="35" t="s">
        <v>47</v>
      </c>
      <c r="J357" s="35" t="s">
        <v>47</v>
      </c>
      <c r="K357" s="35" t="s">
        <v>47</v>
      </c>
      <c r="L357" s="35" t="s">
        <v>47</v>
      </c>
      <c r="M357" s="35" t="s">
        <v>47</v>
      </c>
      <c r="N357" s="35" t="s">
        <v>47</v>
      </c>
      <c r="O357" s="35" t="s">
        <v>47</v>
      </c>
      <c r="P357" s="35" t="s">
        <v>47</v>
      </c>
      <c r="Q357" s="35" t="s">
        <v>47</v>
      </c>
      <c r="R357" s="35" t="s">
        <v>47</v>
      </c>
      <c r="S357" s="35" t="s">
        <v>47</v>
      </c>
      <c r="T357" s="35" t="s">
        <v>47</v>
      </c>
      <c r="U357" s="35" t="s">
        <v>47</v>
      </c>
      <c r="V357" s="35" t="s">
        <v>47</v>
      </c>
      <c r="W357" s="35" t="s">
        <v>47</v>
      </c>
      <c r="X357" s="35" t="s">
        <v>47</v>
      </c>
      <c r="Y357" s="35" t="s">
        <v>47</v>
      </c>
      <c r="Z357" s="35" t="s">
        <v>47</v>
      </c>
      <c r="AA357" s="35" t="s">
        <v>47</v>
      </c>
      <c r="AB357" s="35" t="s">
        <v>47</v>
      </c>
    </row>
    <row r="358" spans="1:28" ht="47.25" customHeight="1" x14ac:dyDescent="0.25">
      <c r="A358" s="36" t="s">
        <v>585</v>
      </c>
      <c r="B358" s="41" t="s">
        <v>586</v>
      </c>
      <c r="C358" s="38" t="s">
        <v>515</v>
      </c>
      <c r="D358" s="35" t="s">
        <v>47</v>
      </c>
      <c r="E358" s="35" t="s">
        <v>47</v>
      </c>
      <c r="F358" s="35" t="s">
        <v>47</v>
      </c>
      <c r="G358" s="35" t="s">
        <v>47</v>
      </c>
      <c r="H358" s="35" t="s">
        <v>47</v>
      </c>
      <c r="I358" s="35" t="s">
        <v>47</v>
      </c>
      <c r="J358" s="35" t="s">
        <v>47</v>
      </c>
      <c r="K358" s="35" t="s">
        <v>47</v>
      </c>
      <c r="L358" s="35" t="s">
        <v>47</v>
      </c>
      <c r="M358" s="35" t="s">
        <v>47</v>
      </c>
      <c r="N358" s="35" t="s">
        <v>47</v>
      </c>
      <c r="O358" s="35" t="s">
        <v>47</v>
      </c>
      <c r="P358" s="35" t="s">
        <v>47</v>
      </c>
      <c r="Q358" s="35" t="s">
        <v>47</v>
      </c>
      <c r="R358" s="35" t="s">
        <v>47</v>
      </c>
      <c r="S358" s="35" t="s">
        <v>47</v>
      </c>
      <c r="T358" s="35" t="s">
        <v>47</v>
      </c>
      <c r="U358" s="35" t="s">
        <v>47</v>
      </c>
      <c r="V358" s="35" t="s">
        <v>47</v>
      </c>
      <c r="W358" s="35" t="s">
        <v>47</v>
      </c>
      <c r="X358" s="35" t="s">
        <v>47</v>
      </c>
      <c r="Y358" s="35" t="s">
        <v>47</v>
      </c>
      <c r="Z358" s="35" t="s">
        <v>47</v>
      </c>
      <c r="AA358" s="35" t="s">
        <v>47</v>
      </c>
      <c r="AB358" s="35" t="s">
        <v>47</v>
      </c>
    </row>
    <row r="359" spans="1:28" ht="47.25" customHeight="1" x14ac:dyDescent="0.25">
      <c r="A359" s="36" t="s">
        <v>587</v>
      </c>
      <c r="B359" s="41" t="s">
        <v>588</v>
      </c>
      <c r="C359" s="38" t="s">
        <v>515</v>
      </c>
      <c r="D359" s="35" t="s">
        <v>47</v>
      </c>
      <c r="E359" s="35" t="s">
        <v>47</v>
      </c>
      <c r="F359" s="35" t="s">
        <v>47</v>
      </c>
      <c r="G359" s="35" t="s">
        <v>47</v>
      </c>
      <c r="H359" s="35" t="s">
        <v>47</v>
      </c>
      <c r="I359" s="35" t="s">
        <v>47</v>
      </c>
      <c r="J359" s="35" t="s">
        <v>47</v>
      </c>
      <c r="K359" s="35" t="s">
        <v>47</v>
      </c>
      <c r="L359" s="35" t="s">
        <v>47</v>
      </c>
      <c r="M359" s="35" t="s">
        <v>47</v>
      </c>
      <c r="N359" s="35" t="s">
        <v>47</v>
      </c>
      <c r="O359" s="35" t="s">
        <v>47</v>
      </c>
      <c r="P359" s="35" t="s">
        <v>47</v>
      </c>
      <c r="Q359" s="35" t="s">
        <v>47</v>
      </c>
      <c r="R359" s="35" t="s">
        <v>47</v>
      </c>
      <c r="S359" s="35" t="s">
        <v>47</v>
      </c>
      <c r="T359" s="35" t="s">
        <v>47</v>
      </c>
      <c r="U359" s="35" t="s">
        <v>47</v>
      </c>
      <c r="V359" s="35" t="s">
        <v>47</v>
      </c>
      <c r="W359" s="35" t="s">
        <v>47</v>
      </c>
      <c r="X359" s="35" t="s">
        <v>47</v>
      </c>
      <c r="Y359" s="35" t="s">
        <v>47</v>
      </c>
      <c r="Z359" s="35" t="s">
        <v>47</v>
      </c>
      <c r="AA359" s="35" t="s">
        <v>47</v>
      </c>
      <c r="AB359" s="35" t="s">
        <v>47</v>
      </c>
    </row>
    <row r="360" spans="1:28" ht="31.5" customHeight="1" x14ac:dyDescent="0.25">
      <c r="A360" s="36" t="s">
        <v>589</v>
      </c>
      <c r="B360" s="41" t="s">
        <v>590</v>
      </c>
      <c r="C360" s="38" t="s">
        <v>515</v>
      </c>
      <c r="D360" s="35" t="s">
        <v>47</v>
      </c>
      <c r="E360" s="35" t="s">
        <v>47</v>
      </c>
      <c r="F360" s="35" t="s">
        <v>47</v>
      </c>
      <c r="G360" s="35" t="s">
        <v>47</v>
      </c>
      <c r="H360" s="35" t="s">
        <v>47</v>
      </c>
      <c r="I360" s="35" t="s">
        <v>47</v>
      </c>
      <c r="J360" s="35" t="s">
        <v>47</v>
      </c>
      <c r="K360" s="35" t="s">
        <v>47</v>
      </c>
      <c r="L360" s="35" t="s">
        <v>47</v>
      </c>
      <c r="M360" s="35" t="s">
        <v>47</v>
      </c>
      <c r="N360" s="35" t="s">
        <v>47</v>
      </c>
      <c r="O360" s="35" t="s">
        <v>47</v>
      </c>
      <c r="P360" s="35" t="s">
        <v>47</v>
      </c>
      <c r="Q360" s="35" t="s">
        <v>47</v>
      </c>
      <c r="R360" s="35" t="s">
        <v>47</v>
      </c>
      <c r="S360" s="35" t="s">
        <v>47</v>
      </c>
      <c r="T360" s="35" t="s">
        <v>47</v>
      </c>
      <c r="U360" s="35" t="s">
        <v>47</v>
      </c>
      <c r="V360" s="35" t="s">
        <v>47</v>
      </c>
      <c r="W360" s="35" t="s">
        <v>47</v>
      </c>
      <c r="X360" s="35" t="s">
        <v>47</v>
      </c>
      <c r="Y360" s="35" t="s">
        <v>47</v>
      </c>
      <c r="Z360" s="35" t="s">
        <v>47</v>
      </c>
      <c r="AA360" s="35" t="s">
        <v>47</v>
      </c>
      <c r="AB360" s="35" t="s">
        <v>47</v>
      </c>
    </row>
    <row r="361" spans="1:28" ht="15.75" customHeight="1" x14ac:dyDescent="0.25">
      <c r="A361" s="36" t="s">
        <v>591</v>
      </c>
      <c r="B361" s="45" t="s">
        <v>592</v>
      </c>
      <c r="C361" s="38" t="s">
        <v>525</v>
      </c>
      <c r="D361" s="35" t="s">
        <v>47</v>
      </c>
      <c r="E361" s="35" t="s">
        <v>47</v>
      </c>
      <c r="F361" s="35" t="s">
        <v>47</v>
      </c>
      <c r="G361" s="35" t="s">
        <v>47</v>
      </c>
      <c r="H361" s="35" t="s">
        <v>47</v>
      </c>
      <c r="I361" s="35" t="s">
        <v>47</v>
      </c>
      <c r="J361" s="35" t="s">
        <v>47</v>
      </c>
      <c r="K361" s="35" t="s">
        <v>47</v>
      </c>
      <c r="L361" s="35" t="s">
        <v>47</v>
      </c>
      <c r="M361" s="35" t="s">
        <v>47</v>
      </c>
      <c r="N361" s="35" t="s">
        <v>47</v>
      </c>
      <c r="O361" s="35" t="s">
        <v>47</v>
      </c>
      <c r="P361" s="35" t="s">
        <v>47</v>
      </c>
      <c r="Q361" s="35" t="s">
        <v>47</v>
      </c>
      <c r="R361" s="35" t="s">
        <v>47</v>
      </c>
      <c r="S361" s="35" t="s">
        <v>47</v>
      </c>
      <c r="T361" s="35" t="s">
        <v>47</v>
      </c>
      <c r="U361" s="35" t="s">
        <v>47</v>
      </c>
      <c r="V361" s="35" t="s">
        <v>47</v>
      </c>
      <c r="W361" s="35" t="s">
        <v>47</v>
      </c>
      <c r="X361" s="35" t="s">
        <v>47</v>
      </c>
      <c r="Y361" s="35" t="s">
        <v>47</v>
      </c>
      <c r="Z361" s="35" t="s">
        <v>47</v>
      </c>
      <c r="AA361" s="35" t="s">
        <v>47</v>
      </c>
      <c r="AB361" s="35" t="s">
        <v>47</v>
      </c>
    </row>
    <row r="362" spans="1:28" ht="31.5" customHeight="1" x14ac:dyDescent="0.25">
      <c r="A362" s="36" t="s">
        <v>593</v>
      </c>
      <c r="B362" s="41" t="s">
        <v>594</v>
      </c>
      <c r="C362" s="38" t="s">
        <v>525</v>
      </c>
      <c r="D362" s="35" t="s">
        <v>47</v>
      </c>
      <c r="E362" s="35" t="s">
        <v>47</v>
      </c>
      <c r="F362" s="35" t="s">
        <v>47</v>
      </c>
      <c r="G362" s="35" t="s">
        <v>47</v>
      </c>
      <c r="H362" s="35" t="s">
        <v>47</v>
      </c>
      <c r="I362" s="35" t="s">
        <v>47</v>
      </c>
      <c r="J362" s="35" t="s">
        <v>47</v>
      </c>
      <c r="K362" s="35" t="s">
        <v>47</v>
      </c>
      <c r="L362" s="35" t="s">
        <v>47</v>
      </c>
      <c r="M362" s="35" t="s">
        <v>47</v>
      </c>
      <c r="N362" s="35" t="s">
        <v>47</v>
      </c>
      <c r="O362" s="35" t="s">
        <v>47</v>
      </c>
      <c r="P362" s="35" t="s">
        <v>47</v>
      </c>
      <c r="Q362" s="35" t="s">
        <v>47</v>
      </c>
      <c r="R362" s="35" t="s">
        <v>47</v>
      </c>
      <c r="S362" s="35" t="s">
        <v>47</v>
      </c>
      <c r="T362" s="35" t="s">
        <v>47</v>
      </c>
      <c r="U362" s="35" t="s">
        <v>47</v>
      </c>
      <c r="V362" s="35" t="s">
        <v>47</v>
      </c>
      <c r="W362" s="35" t="s">
        <v>47</v>
      </c>
      <c r="X362" s="35" t="s">
        <v>47</v>
      </c>
      <c r="Y362" s="35" t="s">
        <v>47</v>
      </c>
      <c r="Z362" s="35" t="s">
        <v>47</v>
      </c>
      <c r="AA362" s="35" t="s">
        <v>47</v>
      </c>
      <c r="AB362" s="35" t="s">
        <v>47</v>
      </c>
    </row>
    <row r="363" spans="1:28" ht="15.75" customHeight="1" x14ac:dyDescent="0.25">
      <c r="A363" s="36" t="s">
        <v>595</v>
      </c>
      <c r="B363" s="41" t="s">
        <v>596</v>
      </c>
      <c r="C363" s="38" t="s">
        <v>525</v>
      </c>
      <c r="D363" s="35" t="s">
        <v>47</v>
      </c>
      <c r="E363" s="35" t="s">
        <v>47</v>
      </c>
      <c r="F363" s="35" t="s">
        <v>47</v>
      </c>
      <c r="G363" s="35" t="s">
        <v>47</v>
      </c>
      <c r="H363" s="35" t="s">
        <v>47</v>
      </c>
      <c r="I363" s="35" t="s">
        <v>47</v>
      </c>
      <c r="J363" s="35" t="s">
        <v>47</v>
      </c>
      <c r="K363" s="35" t="s">
        <v>47</v>
      </c>
      <c r="L363" s="35" t="s">
        <v>47</v>
      </c>
      <c r="M363" s="35" t="s">
        <v>47</v>
      </c>
      <c r="N363" s="35" t="s">
        <v>47</v>
      </c>
      <c r="O363" s="35" t="s">
        <v>47</v>
      </c>
      <c r="P363" s="35" t="s">
        <v>47</v>
      </c>
      <c r="Q363" s="35" t="s">
        <v>47</v>
      </c>
      <c r="R363" s="35" t="s">
        <v>47</v>
      </c>
      <c r="S363" s="35" t="s">
        <v>47</v>
      </c>
      <c r="T363" s="35" t="s">
        <v>47</v>
      </c>
      <c r="U363" s="35" t="s">
        <v>47</v>
      </c>
      <c r="V363" s="35" t="s">
        <v>47</v>
      </c>
      <c r="W363" s="35" t="s">
        <v>47</v>
      </c>
      <c r="X363" s="35" t="s">
        <v>47</v>
      </c>
      <c r="Y363" s="35" t="s">
        <v>47</v>
      </c>
      <c r="Z363" s="35" t="s">
        <v>47</v>
      </c>
      <c r="AA363" s="35" t="s">
        <v>47</v>
      </c>
      <c r="AB363" s="35" t="s">
        <v>47</v>
      </c>
    </row>
    <row r="364" spans="1:28" ht="31.5" customHeight="1" x14ac:dyDescent="0.25">
      <c r="A364" s="36" t="s">
        <v>597</v>
      </c>
      <c r="B364" s="45" t="s">
        <v>598</v>
      </c>
      <c r="C364" s="38" t="s">
        <v>36</v>
      </c>
      <c r="D364" s="35" t="s">
        <v>47</v>
      </c>
      <c r="E364" s="35" t="s">
        <v>47</v>
      </c>
      <c r="F364" s="35" t="s">
        <v>47</v>
      </c>
      <c r="G364" s="35" t="s">
        <v>47</v>
      </c>
      <c r="H364" s="35" t="s">
        <v>47</v>
      </c>
      <c r="I364" s="35" t="s">
        <v>47</v>
      </c>
      <c r="J364" s="35" t="s">
        <v>47</v>
      </c>
      <c r="K364" s="35" t="s">
        <v>47</v>
      </c>
      <c r="L364" s="35" t="s">
        <v>47</v>
      </c>
      <c r="M364" s="35" t="s">
        <v>47</v>
      </c>
      <c r="N364" s="35" t="s">
        <v>47</v>
      </c>
      <c r="O364" s="35" t="s">
        <v>47</v>
      </c>
      <c r="P364" s="35" t="s">
        <v>47</v>
      </c>
      <c r="Q364" s="35" t="s">
        <v>47</v>
      </c>
      <c r="R364" s="35" t="s">
        <v>47</v>
      </c>
      <c r="S364" s="35" t="s">
        <v>47</v>
      </c>
      <c r="T364" s="35" t="s">
        <v>47</v>
      </c>
      <c r="U364" s="35" t="s">
        <v>47</v>
      </c>
      <c r="V364" s="35" t="s">
        <v>47</v>
      </c>
      <c r="W364" s="35" t="s">
        <v>47</v>
      </c>
      <c r="X364" s="35" t="s">
        <v>47</v>
      </c>
      <c r="Y364" s="35" t="s">
        <v>47</v>
      </c>
      <c r="Z364" s="35" t="s">
        <v>47</v>
      </c>
      <c r="AA364" s="35" t="s">
        <v>47</v>
      </c>
      <c r="AB364" s="35" t="s">
        <v>47</v>
      </c>
    </row>
    <row r="365" spans="1:28" ht="15.75" customHeight="1" x14ac:dyDescent="0.25">
      <c r="A365" s="36" t="s">
        <v>599</v>
      </c>
      <c r="B365" s="41" t="s">
        <v>600</v>
      </c>
      <c r="C365" s="38" t="s">
        <v>36</v>
      </c>
      <c r="D365" s="35" t="s">
        <v>47</v>
      </c>
      <c r="E365" s="35" t="s">
        <v>47</v>
      </c>
      <c r="F365" s="35" t="s">
        <v>47</v>
      </c>
      <c r="G365" s="35" t="s">
        <v>47</v>
      </c>
      <c r="H365" s="35" t="s">
        <v>47</v>
      </c>
      <c r="I365" s="35" t="s">
        <v>47</v>
      </c>
      <c r="J365" s="35" t="s">
        <v>47</v>
      </c>
      <c r="K365" s="35" t="s">
        <v>47</v>
      </c>
      <c r="L365" s="35" t="s">
        <v>47</v>
      </c>
      <c r="M365" s="35" t="s">
        <v>47</v>
      </c>
      <c r="N365" s="35" t="s">
        <v>47</v>
      </c>
      <c r="O365" s="35" t="s">
        <v>47</v>
      </c>
      <c r="P365" s="35" t="s">
        <v>47</v>
      </c>
      <c r="Q365" s="35" t="s">
        <v>47</v>
      </c>
      <c r="R365" s="35" t="s">
        <v>47</v>
      </c>
      <c r="S365" s="35" t="s">
        <v>47</v>
      </c>
      <c r="T365" s="35" t="s">
        <v>47</v>
      </c>
      <c r="U365" s="35" t="s">
        <v>47</v>
      </c>
      <c r="V365" s="35" t="s">
        <v>47</v>
      </c>
      <c r="W365" s="35" t="s">
        <v>47</v>
      </c>
      <c r="X365" s="35" t="s">
        <v>47</v>
      </c>
      <c r="Y365" s="35" t="s">
        <v>47</v>
      </c>
      <c r="Z365" s="35" t="s">
        <v>47</v>
      </c>
      <c r="AA365" s="35" t="s">
        <v>47</v>
      </c>
      <c r="AB365" s="35" t="s">
        <v>47</v>
      </c>
    </row>
    <row r="366" spans="1:28" ht="15.75" customHeight="1" x14ac:dyDescent="0.25">
      <c r="A366" s="36" t="s">
        <v>601</v>
      </c>
      <c r="B366" s="41" t="s">
        <v>63</v>
      </c>
      <c r="C366" s="38" t="s">
        <v>36</v>
      </c>
      <c r="D366" s="35" t="s">
        <v>47</v>
      </c>
      <c r="E366" s="35" t="s">
        <v>47</v>
      </c>
      <c r="F366" s="35" t="s">
        <v>47</v>
      </c>
      <c r="G366" s="35" t="s">
        <v>47</v>
      </c>
      <c r="H366" s="35" t="s">
        <v>47</v>
      </c>
      <c r="I366" s="35" t="s">
        <v>47</v>
      </c>
      <c r="J366" s="35" t="s">
        <v>47</v>
      </c>
      <c r="K366" s="35" t="s">
        <v>47</v>
      </c>
      <c r="L366" s="35" t="s">
        <v>47</v>
      </c>
      <c r="M366" s="35" t="s">
        <v>47</v>
      </c>
      <c r="N366" s="35" t="s">
        <v>47</v>
      </c>
      <c r="O366" s="35" t="s">
        <v>47</v>
      </c>
      <c r="P366" s="35" t="s">
        <v>47</v>
      </c>
      <c r="Q366" s="35" t="s">
        <v>47</v>
      </c>
      <c r="R366" s="35" t="s">
        <v>47</v>
      </c>
      <c r="S366" s="35" t="s">
        <v>47</v>
      </c>
      <c r="T366" s="35" t="s">
        <v>47</v>
      </c>
      <c r="U366" s="35" t="s">
        <v>47</v>
      </c>
      <c r="V366" s="35" t="s">
        <v>47</v>
      </c>
      <c r="W366" s="35" t="s">
        <v>47</v>
      </c>
      <c r="X366" s="35" t="s">
        <v>47</v>
      </c>
      <c r="Y366" s="35" t="s">
        <v>47</v>
      </c>
      <c r="Z366" s="35" t="s">
        <v>47</v>
      </c>
      <c r="AA366" s="35" t="s">
        <v>47</v>
      </c>
      <c r="AB366" s="35" t="s">
        <v>47</v>
      </c>
    </row>
    <row r="367" spans="1:28" s="21" customFormat="1" x14ac:dyDescent="0.25">
      <c r="A367" s="32" t="s">
        <v>602</v>
      </c>
      <c r="B367" s="33" t="s">
        <v>603</v>
      </c>
      <c r="C367" s="34" t="s">
        <v>604</v>
      </c>
      <c r="D367" s="35">
        <v>1389.6000000000001</v>
      </c>
      <c r="E367" s="35">
        <v>1375.4</v>
      </c>
      <c r="F367" s="35">
        <v>1371.5675000000001</v>
      </c>
      <c r="G367" s="35">
        <v>1359.1</v>
      </c>
      <c r="H367" s="35">
        <v>1369.8500000000001</v>
      </c>
      <c r="I367" s="35">
        <v>1349.075</v>
      </c>
      <c r="J367" s="35">
        <v>1395.615</v>
      </c>
      <c r="K367" s="35">
        <v>1383.1997499999998</v>
      </c>
      <c r="L367" s="35">
        <v>1390.9925000000001</v>
      </c>
      <c r="M367" s="35">
        <v>1383.1997499999998</v>
      </c>
      <c r="N367" s="35">
        <v>1386.6</v>
      </c>
      <c r="O367" s="35">
        <v>1383.1997499999998</v>
      </c>
      <c r="P367" s="35">
        <v>1386.6</v>
      </c>
      <c r="Q367" s="35">
        <v>1383.1997499999998</v>
      </c>
      <c r="R367" s="35">
        <v>1383.6</v>
      </c>
      <c r="S367" s="35">
        <v>1383.1997499999998</v>
      </c>
      <c r="T367" s="35">
        <v>1378.6</v>
      </c>
      <c r="U367" s="35">
        <v>1383.1997499999998</v>
      </c>
      <c r="V367" s="35">
        <v>1373.6</v>
      </c>
      <c r="W367" s="35">
        <v>1383.1997499999998</v>
      </c>
      <c r="X367" s="35">
        <f>V367</f>
        <v>1373.6</v>
      </c>
      <c r="Y367" s="35">
        <v>1383.1997499999998</v>
      </c>
      <c r="Z367" s="35">
        <f>X367</f>
        <v>1373.6</v>
      </c>
      <c r="AA367" s="34" t="s">
        <v>47</v>
      </c>
      <c r="AB367" s="34" t="s">
        <v>47</v>
      </c>
    </row>
    <row r="368" spans="1:28" s="66" customFormat="1" ht="32.25" customHeight="1" x14ac:dyDescent="0.3">
      <c r="A368" s="62"/>
      <c r="B368" s="63" t="s">
        <v>605</v>
      </c>
      <c r="C368" s="64"/>
      <c r="D368" s="65"/>
      <c r="E368" s="65"/>
      <c r="F368" s="65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65"/>
      <c r="S368" s="65"/>
      <c r="T368" s="65"/>
      <c r="U368" s="65"/>
      <c r="V368" s="65"/>
      <c r="W368" s="65"/>
      <c r="X368" s="65"/>
      <c r="Y368" s="65"/>
      <c r="Z368" s="65"/>
      <c r="AA368" s="65"/>
      <c r="AB368" s="65"/>
    </row>
    <row r="369" spans="1:28" ht="0.75" hidden="1" customHeight="1" x14ac:dyDescent="0.25">
      <c r="A369" s="67"/>
      <c r="B369" s="67"/>
      <c r="C369" s="68"/>
      <c r="D369" s="69"/>
      <c r="E369" s="70"/>
      <c r="F369" s="70"/>
      <c r="G369" s="70"/>
      <c r="H369" s="70"/>
      <c r="I369" s="70"/>
      <c r="J369" s="70"/>
      <c r="K369" s="70"/>
      <c r="L369" s="70"/>
      <c r="M369" s="70"/>
      <c r="N369" s="70"/>
      <c r="O369" s="70"/>
      <c r="P369" s="70"/>
      <c r="Q369" s="70"/>
      <c r="R369" s="70"/>
      <c r="S369" s="70"/>
      <c r="T369" s="70"/>
      <c r="U369" s="70"/>
      <c r="V369" s="70"/>
      <c r="W369" s="70"/>
      <c r="X369" s="70"/>
      <c r="Y369" s="70"/>
      <c r="Z369" s="70"/>
      <c r="AA369" s="70"/>
      <c r="AB369" s="70"/>
    </row>
    <row r="370" spans="1:28" s="23" customFormat="1" ht="36" customHeight="1" x14ac:dyDescent="0.2">
      <c r="A370" s="88" t="s">
        <v>10</v>
      </c>
      <c r="B370" s="89" t="s">
        <v>11</v>
      </c>
      <c r="C370" s="90" t="s">
        <v>12</v>
      </c>
      <c r="D370" s="71" t="s">
        <v>13</v>
      </c>
      <c r="E370" s="71" t="s">
        <v>14</v>
      </c>
      <c r="F370" s="71" t="s">
        <v>15</v>
      </c>
      <c r="G370" s="87" t="s">
        <v>16</v>
      </c>
      <c r="H370" s="87"/>
      <c r="I370" s="87" t="s">
        <v>17</v>
      </c>
      <c r="J370" s="87"/>
      <c r="K370" s="87" t="s">
        <v>18</v>
      </c>
      <c r="L370" s="87"/>
      <c r="M370" s="87" t="s">
        <v>19</v>
      </c>
      <c r="N370" s="87"/>
      <c r="O370" s="87" t="s">
        <v>20</v>
      </c>
      <c r="P370" s="87"/>
      <c r="Q370" s="87" t="s">
        <v>21</v>
      </c>
      <c r="R370" s="87"/>
      <c r="S370" s="87" t="s">
        <v>22</v>
      </c>
      <c r="T370" s="87"/>
      <c r="U370" s="87" t="s">
        <v>23</v>
      </c>
      <c r="V370" s="87"/>
      <c r="W370" s="87" t="s">
        <v>24</v>
      </c>
      <c r="X370" s="87"/>
      <c r="Y370" s="87" t="s">
        <v>25</v>
      </c>
      <c r="Z370" s="87"/>
      <c r="AA370" s="87" t="s">
        <v>26</v>
      </c>
      <c r="AB370" s="87"/>
    </row>
    <row r="371" spans="1:28" s="25" customFormat="1" ht="58.5" customHeight="1" x14ac:dyDescent="0.2">
      <c r="A371" s="88"/>
      <c r="B371" s="89"/>
      <c r="C371" s="90"/>
      <c r="D371" s="72" t="s">
        <v>27</v>
      </c>
      <c r="E371" s="72" t="s">
        <v>27</v>
      </c>
      <c r="F371" s="72" t="s">
        <v>27</v>
      </c>
      <c r="G371" s="72" t="s">
        <v>28</v>
      </c>
      <c r="H371" s="72" t="s">
        <v>27</v>
      </c>
      <c r="I371" s="72" t="s">
        <v>28</v>
      </c>
      <c r="J371" s="72" t="s">
        <v>27</v>
      </c>
      <c r="K371" s="72" t="s">
        <v>28</v>
      </c>
      <c r="L371" s="72" t="s">
        <v>27</v>
      </c>
      <c r="M371" s="72" t="s">
        <v>28</v>
      </c>
      <c r="N371" s="72" t="s">
        <v>29</v>
      </c>
      <c r="O371" s="72" t="s">
        <v>28</v>
      </c>
      <c r="P371" s="72" t="s">
        <v>29</v>
      </c>
      <c r="Q371" s="72" t="s">
        <v>28</v>
      </c>
      <c r="R371" s="72" t="s">
        <v>29</v>
      </c>
      <c r="S371" s="72" t="s">
        <v>28</v>
      </c>
      <c r="T371" s="72" t="s">
        <v>29</v>
      </c>
      <c r="U371" s="72" t="s">
        <v>28</v>
      </c>
      <c r="V371" s="72" t="s">
        <v>29</v>
      </c>
      <c r="W371" s="72" t="s">
        <v>28</v>
      </c>
      <c r="X371" s="72" t="s">
        <v>29</v>
      </c>
      <c r="Y371" s="72" t="s">
        <v>28</v>
      </c>
      <c r="Z371" s="72" t="s">
        <v>29</v>
      </c>
      <c r="AA371" s="72" t="s">
        <v>28</v>
      </c>
      <c r="AB371" s="72" t="s">
        <v>29</v>
      </c>
    </row>
    <row r="372" spans="1:28" s="29" customFormat="1" x14ac:dyDescent="0.25">
      <c r="A372" s="26">
        <v>1</v>
      </c>
      <c r="B372" s="27">
        <v>2</v>
      </c>
      <c r="C372" s="28">
        <v>3</v>
      </c>
      <c r="D372" s="27">
        <v>4</v>
      </c>
      <c r="E372" s="27">
        <v>5</v>
      </c>
      <c r="F372" s="26" t="s">
        <v>30</v>
      </c>
      <c r="G372" s="27">
        <v>7</v>
      </c>
      <c r="H372" s="26" t="s">
        <v>31</v>
      </c>
      <c r="I372" s="27">
        <v>9</v>
      </c>
      <c r="J372" s="26" t="s">
        <v>32</v>
      </c>
      <c r="K372" s="27">
        <v>11</v>
      </c>
      <c r="L372" s="26">
        <v>12</v>
      </c>
      <c r="M372" s="27">
        <v>13</v>
      </c>
      <c r="N372" s="26">
        <v>14</v>
      </c>
      <c r="O372" s="27">
        <v>15</v>
      </c>
      <c r="P372" s="26">
        <v>16</v>
      </c>
      <c r="Q372" s="27">
        <v>17</v>
      </c>
      <c r="R372" s="26">
        <v>18</v>
      </c>
      <c r="S372" s="27">
        <v>19</v>
      </c>
      <c r="T372" s="26">
        <v>20</v>
      </c>
      <c r="U372" s="27">
        <v>21</v>
      </c>
      <c r="V372" s="26">
        <v>22</v>
      </c>
      <c r="W372" s="27">
        <v>23</v>
      </c>
      <c r="X372" s="26">
        <v>24</v>
      </c>
      <c r="Y372" s="27">
        <v>25</v>
      </c>
      <c r="Z372" s="26">
        <v>26</v>
      </c>
      <c r="AA372" s="27">
        <v>27</v>
      </c>
      <c r="AB372" s="26">
        <v>28</v>
      </c>
    </row>
    <row r="373" spans="1:28" s="21" customFormat="1" ht="30.75" customHeight="1" x14ac:dyDescent="0.25">
      <c r="A373" s="91" t="s">
        <v>606</v>
      </c>
      <c r="B373" s="91"/>
      <c r="C373" s="34" t="s">
        <v>36</v>
      </c>
      <c r="D373" s="46">
        <f>SUM(D374,D431)</f>
        <v>833.67557279879998</v>
      </c>
      <c r="E373" s="46">
        <f t="shared" ref="E373:Z373" si="107">SUM(E374,E431)</f>
        <v>398.00388758199972</v>
      </c>
      <c r="F373" s="46">
        <f t="shared" si="107"/>
        <v>265.40594379000004</v>
      </c>
      <c r="G373" s="46">
        <f t="shared" si="107"/>
        <v>179.87488447915314</v>
      </c>
      <c r="H373" s="46">
        <f t="shared" si="107"/>
        <v>189.86330555744806</v>
      </c>
      <c r="I373" s="46">
        <f t="shared" si="107"/>
        <v>665.17711053212111</v>
      </c>
      <c r="J373" s="46">
        <f t="shared" si="107"/>
        <v>542.54320867999991</v>
      </c>
      <c r="K373" s="46">
        <f t="shared" si="107"/>
        <v>930.15984475041614</v>
      </c>
      <c r="L373" s="46">
        <f t="shared" si="107"/>
        <v>833.0578205700001</v>
      </c>
      <c r="M373" s="46">
        <f t="shared" si="107"/>
        <v>541.20465487217609</v>
      </c>
      <c r="N373" s="46">
        <f t="shared" si="107"/>
        <v>783.66029611609304</v>
      </c>
      <c r="O373" s="46">
        <f t="shared" si="107"/>
        <v>574.15320552117612</v>
      </c>
      <c r="P373" s="46">
        <f t="shared" si="107"/>
        <v>764.62643313128842</v>
      </c>
      <c r="Q373" s="46">
        <f t="shared" si="107"/>
        <v>593.37261960017599</v>
      </c>
      <c r="R373" s="46">
        <f t="shared" si="107"/>
        <v>908.59218696775065</v>
      </c>
      <c r="S373" s="46">
        <f t="shared" si="107"/>
        <v>620.78772878857603</v>
      </c>
      <c r="T373" s="46">
        <f t="shared" si="107"/>
        <v>919.50749735389456</v>
      </c>
      <c r="U373" s="46">
        <f t="shared" si="107"/>
        <v>645.54536684061134</v>
      </c>
      <c r="V373" s="46">
        <f t="shared" si="107"/>
        <v>594.63703917573639</v>
      </c>
      <c r="W373" s="46">
        <f t="shared" si="107"/>
        <v>671.29331041472801</v>
      </c>
      <c r="X373" s="46">
        <f t="shared" si="107"/>
        <v>594.63703917573639</v>
      </c>
      <c r="Y373" s="46">
        <f t="shared" si="107"/>
        <v>698.07117173180927</v>
      </c>
      <c r="Z373" s="46">
        <f t="shared" si="107"/>
        <v>594.63703917573639</v>
      </c>
      <c r="AA373" s="35">
        <f t="shared" ref="AA373:AA380" si="108">H373+J373+K373+M373+O373+Q373+S373+U373+W373+Y373</f>
        <v>6006.9944167571166</v>
      </c>
      <c r="AB373" s="35">
        <f t="shared" ref="AB373:AB380" si="109">H373+J373+L373+N373+P373+R373+T373+V373+X373+Z373</f>
        <v>6725.7618659036843</v>
      </c>
    </row>
    <row r="374" spans="1:28" s="21" customFormat="1" ht="15.75" customHeight="1" x14ac:dyDescent="0.25">
      <c r="A374" s="32" t="s">
        <v>34</v>
      </c>
      <c r="B374" s="73" t="s">
        <v>607</v>
      </c>
      <c r="C374" s="34" t="s">
        <v>36</v>
      </c>
      <c r="D374" s="46">
        <f>SUM(D375,D399,D427,D428)</f>
        <v>140.41827096120002</v>
      </c>
      <c r="E374" s="46">
        <f t="shared" ref="E374:Z374" si="110">SUM(E375,E399,E427,E428)</f>
        <v>396.4631046019997</v>
      </c>
      <c r="F374" s="46">
        <f t="shared" si="110"/>
        <v>265.40594379000004</v>
      </c>
      <c r="G374" s="46">
        <f t="shared" si="110"/>
        <v>179.87488447915314</v>
      </c>
      <c r="H374" s="46">
        <f t="shared" si="110"/>
        <v>189.86330555744806</v>
      </c>
      <c r="I374" s="46">
        <f t="shared" si="110"/>
        <v>665.17711053212111</v>
      </c>
      <c r="J374" s="46">
        <f t="shared" si="110"/>
        <v>542.54320867999991</v>
      </c>
      <c r="K374" s="46">
        <f t="shared" si="110"/>
        <v>930.15984475041614</v>
      </c>
      <c r="L374" s="46">
        <f t="shared" si="110"/>
        <v>680.08179985679999</v>
      </c>
      <c r="M374" s="46">
        <f t="shared" si="110"/>
        <v>541.20465487217609</v>
      </c>
      <c r="N374" s="46">
        <f t="shared" si="110"/>
        <v>783.66029611609304</v>
      </c>
      <c r="O374" s="46">
        <f t="shared" si="110"/>
        <v>574.15320552117612</v>
      </c>
      <c r="P374" s="46">
        <f t="shared" si="110"/>
        <v>764.62643313128842</v>
      </c>
      <c r="Q374" s="46">
        <f t="shared" si="110"/>
        <v>593.37261960017599</v>
      </c>
      <c r="R374" s="46">
        <f t="shared" si="110"/>
        <v>908.59218696775065</v>
      </c>
      <c r="S374" s="46">
        <f t="shared" si="110"/>
        <v>620.78772878857603</v>
      </c>
      <c r="T374" s="46">
        <f t="shared" si="110"/>
        <v>919.50749735389456</v>
      </c>
      <c r="U374" s="46">
        <f t="shared" si="110"/>
        <v>645.54536684061134</v>
      </c>
      <c r="V374" s="46">
        <f t="shared" si="110"/>
        <v>594.63703917573639</v>
      </c>
      <c r="W374" s="46">
        <f t="shared" si="110"/>
        <v>671.29331041472801</v>
      </c>
      <c r="X374" s="46">
        <f t="shared" si="110"/>
        <v>594.63703917573639</v>
      </c>
      <c r="Y374" s="46">
        <f t="shared" si="110"/>
        <v>698.07117173180927</v>
      </c>
      <c r="Z374" s="46">
        <f t="shared" si="110"/>
        <v>594.63703917573639</v>
      </c>
      <c r="AA374" s="35">
        <f t="shared" si="108"/>
        <v>6006.9944167571166</v>
      </c>
      <c r="AB374" s="35">
        <f t="shared" si="109"/>
        <v>6572.785845190484</v>
      </c>
    </row>
    <row r="375" spans="1:28" ht="15.75" customHeight="1" x14ac:dyDescent="0.25">
      <c r="A375" s="32" t="s">
        <v>37</v>
      </c>
      <c r="B375" s="42" t="s">
        <v>608</v>
      </c>
      <c r="C375" s="34" t="s">
        <v>36</v>
      </c>
      <c r="D375" s="46">
        <f>SUM(D376,D394,D398)</f>
        <v>0</v>
      </c>
      <c r="E375" s="46">
        <f t="shared" ref="E375:Z375" si="111">SUM(E376,E394,E398)</f>
        <v>59.388957524200002</v>
      </c>
      <c r="F375" s="46">
        <f t="shared" si="111"/>
        <v>28.8024450115641</v>
      </c>
      <c r="G375" s="46">
        <f t="shared" si="111"/>
        <v>14.896356998019998</v>
      </c>
      <c r="H375" s="46">
        <f t="shared" si="111"/>
        <v>19.864856329999999</v>
      </c>
      <c r="I375" s="46">
        <f t="shared" si="111"/>
        <v>0</v>
      </c>
      <c r="J375" s="46">
        <f t="shared" si="111"/>
        <v>23.788497758799998</v>
      </c>
      <c r="K375" s="46">
        <f t="shared" si="111"/>
        <v>363.72245528820002</v>
      </c>
      <c r="L375" s="46">
        <f t="shared" si="111"/>
        <v>72.684985646800001</v>
      </c>
      <c r="M375" s="46">
        <f t="shared" si="111"/>
        <v>0</v>
      </c>
      <c r="N375" s="46">
        <f t="shared" si="111"/>
        <v>188.41789273789391</v>
      </c>
      <c r="O375" s="46">
        <f t="shared" si="111"/>
        <v>0</v>
      </c>
      <c r="P375" s="46">
        <f t="shared" si="111"/>
        <v>267.50824231200005</v>
      </c>
      <c r="Q375" s="46">
        <f t="shared" si="111"/>
        <v>0</v>
      </c>
      <c r="R375" s="46">
        <f t="shared" si="111"/>
        <v>267.50824231200005</v>
      </c>
      <c r="S375" s="46">
        <f t="shared" si="111"/>
        <v>0</v>
      </c>
      <c r="T375" s="46">
        <f t="shared" si="111"/>
        <v>267.50824231200005</v>
      </c>
      <c r="U375" s="46">
        <f t="shared" si="111"/>
        <v>0</v>
      </c>
      <c r="V375" s="46">
        <f t="shared" si="111"/>
        <v>0</v>
      </c>
      <c r="W375" s="46">
        <f t="shared" si="111"/>
        <v>0</v>
      </c>
      <c r="X375" s="46">
        <f t="shared" si="111"/>
        <v>0</v>
      </c>
      <c r="Y375" s="46">
        <f t="shared" si="111"/>
        <v>0</v>
      </c>
      <c r="Z375" s="46">
        <f t="shared" si="111"/>
        <v>0</v>
      </c>
      <c r="AA375" s="35">
        <f t="shared" si="108"/>
        <v>407.375809377</v>
      </c>
      <c r="AB375" s="35">
        <f t="shared" si="109"/>
        <v>1107.280959409494</v>
      </c>
    </row>
    <row r="376" spans="1:28" ht="31.5" customHeight="1" x14ac:dyDescent="0.25">
      <c r="A376" s="36" t="s">
        <v>39</v>
      </c>
      <c r="B376" s="41" t="s">
        <v>609</v>
      </c>
      <c r="C376" s="38" t="s">
        <v>36</v>
      </c>
      <c r="D376" s="46">
        <f>SUM(D377,D381:D384,D389:D391)</f>
        <v>0</v>
      </c>
      <c r="E376" s="46">
        <f t="shared" ref="E376:Z376" si="112">SUM(E377,E381:E384,E389:E391)</f>
        <v>59.388957524200002</v>
      </c>
      <c r="F376" s="46">
        <f t="shared" si="112"/>
        <v>28.8024450115641</v>
      </c>
      <c r="G376" s="46">
        <f t="shared" si="112"/>
        <v>14.896356998019998</v>
      </c>
      <c r="H376" s="46">
        <f t="shared" si="112"/>
        <v>19.864856329999999</v>
      </c>
      <c r="I376" s="46">
        <f t="shared" si="112"/>
        <v>0</v>
      </c>
      <c r="J376" s="46">
        <f t="shared" si="112"/>
        <v>23.788497758799998</v>
      </c>
      <c r="K376" s="46">
        <f t="shared" si="112"/>
        <v>363.72245528820002</v>
      </c>
      <c r="L376" s="46">
        <f t="shared" si="112"/>
        <v>72.684985646800001</v>
      </c>
      <c r="M376" s="46">
        <f t="shared" si="112"/>
        <v>0</v>
      </c>
      <c r="N376" s="46">
        <f t="shared" si="112"/>
        <v>188.41789273789391</v>
      </c>
      <c r="O376" s="46">
        <f t="shared" si="112"/>
        <v>0</v>
      </c>
      <c r="P376" s="46">
        <f t="shared" si="112"/>
        <v>267.50824231200005</v>
      </c>
      <c r="Q376" s="46">
        <f t="shared" si="112"/>
        <v>0</v>
      </c>
      <c r="R376" s="46">
        <f t="shared" si="112"/>
        <v>267.50824231200005</v>
      </c>
      <c r="S376" s="46">
        <f t="shared" si="112"/>
        <v>0</v>
      </c>
      <c r="T376" s="46">
        <f t="shared" si="112"/>
        <v>267.50824231200005</v>
      </c>
      <c r="U376" s="46">
        <f t="shared" si="112"/>
        <v>0</v>
      </c>
      <c r="V376" s="46">
        <f t="shared" si="112"/>
        <v>0</v>
      </c>
      <c r="W376" s="46">
        <f t="shared" si="112"/>
        <v>0</v>
      </c>
      <c r="X376" s="46">
        <f t="shared" si="112"/>
        <v>0</v>
      </c>
      <c r="Y376" s="46">
        <f t="shared" si="112"/>
        <v>0</v>
      </c>
      <c r="Z376" s="46">
        <f t="shared" si="112"/>
        <v>0</v>
      </c>
      <c r="AA376" s="35">
        <f t="shared" si="108"/>
        <v>407.375809377</v>
      </c>
      <c r="AB376" s="35">
        <f t="shared" si="109"/>
        <v>1107.280959409494</v>
      </c>
    </row>
    <row r="377" spans="1:28" ht="15.75" customHeight="1" x14ac:dyDescent="0.25">
      <c r="A377" s="36" t="s">
        <v>610</v>
      </c>
      <c r="B377" s="43" t="s">
        <v>611</v>
      </c>
      <c r="C377" s="38" t="s">
        <v>36</v>
      </c>
      <c r="D377" s="35">
        <f>SUM(D378:D380)</f>
        <v>0</v>
      </c>
      <c r="E377" s="35">
        <f t="shared" ref="E377:Z377" si="113">SUM(E378:E380)</f>
        <v>0</v>
      </c>
      <c r="F377" s="35">
        <f t="shared" si="113"/>
        <v>0</v>
      </c>
      <c r="G377" s="35">
        <f t="shared" si="113"/>
        <v>0</v>
      </c>
      <c r="H377" s="35">
        <f t="shared" si="113"/>
        <v>0</v>
      </c>
      <c r="I377" s="35">
        <f t="shared" si="113"/>
        <v>0</v>
      </c>
      <c r="J377" s="35">
        <f t="shared" si="113"/>
        <v>0</v>
      </c>
      <c r="K377" s="35">
        <f t="shared" si="113"/>
        <v>0</v>
      </c>
      <c r="L377" s="35">
        <f t="shared" si="113"/>
        <v>0</v>
      </c>
      <c r="M377" s="35">
        <f t="shared" si="113"/>
        <v>0</v>
      </c>
      <c r="N377" s="35">
        <f t="shared" si="113"/>
        <v>0</v>
      </c>
      <c r="O377" s="35">
        <f t="shared" si="113"/>
        <v>0</v>
      </c>
      <c r="P377" s="35">
        <f t="shared" si="113"/>
        <v>0</v>
      </c>
      <c r="Q377" s="35">
        <f t="shared" si="113"/>
        <v>0</v>
      </c>
      <c r="R377" s="35">
        <f t="shared" si="113"/>
        <v>0</v>
      </c>
      <c r="S377" s="35">
        <f t="shared" si="113"/>
        <v>0</v>
      </c>
      <c r="T377" s="35">
        <f t="shared" si="113"/>
        <v>0</v>
      </c>
      <c r="U377" s="35">
        <f t="shared" si="113"/>
        <v>0</v>
      </c>
      <c r="V377" s="35">
        <f t="shared" si="113"/>
        <v>0</v>
      </c>
      <c r="W377" s="35">
        <f t="shared" si="113"/>
        <v>0</v>
      </c>
      <c r="X377" s="35">
        <f t="shared" si="113"/>
        <v>0</v>
      </c>
      <c r="Y377" s="35">
        <f t="shared" si="113"/>
        <v>0</v>
      </c>
      <c r="Z377" s="35">
        <f t="shared" si="113"/>
        <v>0</v>
      </c>
      <c r="AA377" s="35">
        <f t="shared" si="108"/>
        <v>0</v>
      </c>
      <c r="AB377" s="35">
        <f t="shared" si="109"/>
        <v>0</v>
      </c>
    </row>
    <row r="378" spans="1:28" ht="31.5" customHeight="1" x14ac:dyDescent="0.25">
      <c r="A378" s="36" t="s">
        <v>612</v>
      </c>
      <c r="B378" s="44" t="s">
        <v>40</v>
      </c>
      <c r="C378" s="38" t="s">
        <v>36</v>
      </c>
      <c r="D378" s="35">
        <v>0</v>
      </c>
      <c r="E378" s="35">
        <v>0</v>
      </c>
      <c r="F378" s="35">
        <v>0</v>
      </c>
      <c r="G378" s="35">
        <v>0</v>
      </c>
      <c r="H378" s="35">
        <v>0</v>
      </c>
      <c r="I378" s="35">
        <v>0</v>
      </c>
      <c r="J378" s="35">
        <v>0</v>
      </c>
      <c r="K378" s="35">
        <v>0</v>
      </c>
      <c r="L378" s="35">
        <v>0</v>
      </c>
      <c r="M378" s="35">
        <v>0</v>
      </c>
      <c r="N378" s="35">
        <v>0</v>
      </c>
      <c r="O378" s="35">
        <v>0</v>
      </c>
      <c r="P378" s="35">
        <v>0</v>
      </c>
      <c r="Q378" s="35">
        <v>0</v>
      </c>
      <c r="R378" s="35">
        <v>0</v>
      </c>
      <c r="S378" s="35">
        <v>0</v>
      </c>
      <c r="T378" s="35">
        <v>0</v>
      </c>
      <c r="U378" s="35">
        <v>0</v>
      </c>
      <c r="V378" s="35">
        <v>0</v>
      </c>
      <c r="W378" s="35">
        <v>0</v>
      </c>
      <c r="X378" s="35">
        <v>0</v>
      </c>
      <c r="Y378" s="35">
        <v>0</v>
      </c>
      <c r="Z378" s="35">
        <v>0</v>
      </c>
      <c r="AA378" s="35">
        <f t="shared" si="108"/>
        <v>0</v>
      </c>
      <c r="AB378" s="35">
        <f t="shared" si="109"/>
        <v>0</v>
      </c>
    </row>
    <row r="379" spans="1:28" ht="31.5" customHeight="1" x14ac:dyDescent="0.25">
      <c r="A379" s="36" t="s">
        <v>613</v>
      </c>
      <c r="B379" s="44" t="s">
        <v>42</v>
      </c>
      <c r="C379" s="38" t="s">
        <v>36</v>
      </c>
      <c r="D379" s="35">
        <v>0</v>
      </c>
      <c r="E379" s="35">
        <v>0</v>
      </c>
      <c r="F379" s="35">
        <v>0</v>
      </c>
      <c r="G379" s="35">
        <v>0</v>
      </c>
      <c r="H379" s="35">
        <v>0</v>
      </c>
      <c r="I379" s="35">
        <v>0</v>
      </c>
      <c r="J379" s="35">
        <v>0</v>
      </c>
      <c r="K379" s="35">
        <v>0</v>
      </c>
      <c r="L379" s="35">
        <v>0</v>
      </c>
      <c r="M379" s="35">
        <v>0</v>
      </c>
      <c r="N379" s="35">
        <v>0</v>
      </c>
      <c r="O379" s="35">
        <v>0</v>
      </c>
      <c r="P379" s="35">
        <v>0</v>
      </c>
      <c r="Q379" s="35">
        <v>0</v>
      </c>
      <c r="R379" s="35">
        <v>0</v>
      </c>
      <c r="S379" s="35">
        <v>0</v>
      </c>
      <c r="T379" s="35">
        <v>0</v>
      </c>
      <c r="U379" s="35">
        <v>0</v>
      </c>
      <c r="V379" s="35">
        <v>0</v>
      </c>
      <c r="W379" s="35">
        <v>0</v>
      </c>
      <c r="X379" s="35">
        <v>0</v>
      </c>
      <c r="Y379" s="35">
        <v>0</v>
      </c>
      <c r="Z379" s="35">
        <v>0</v>
      </c>
      <c r="AA379" s="35">
        <f t="shared" si="108"/>
        <v>0</v>
      </c>
      <c r="AB379" s="35">
        <f t="shared" si="109"/>
        <v>0</v>
      </c>
    </row>
    <row r="380" spans="1:28" ht="31.5" customHeight="1" x14ac:dyDescent="0.25">
      <c r="A380" s="36" t="s">
        <v>614</v>
      </c>
      <c r="B380" s="44" t="s">
        <v>44</v>
      </c>
      <c r="C380" s="38" t="s">
        <v>36</v>
      </c>
      <c r="D380" s="35">
        <v>0</v>
      </c>
      <c r="E380" s="35">
        <v>0</v>
      </c>
      <c r="F380" s="35">
        <v>0</v>
      </c>
      <c r="G380" s="35">
        <v>0</v>
      </c>
      <c r="H380" s="35">
        <v>0</v>
      </c>
      <c r="I380" s="35">
        <v>0</v>
      </c>
      <c r="J380" s="35">
        <v>0</v>
      </c>
      <c r="K380" s="35">
        <v>0</v>
      </c>
      <c r="L380" s="35">
        <v>0</v>
      </c>
      <c r="M380" s="35">
        <v>0</v>
      </c>
      <c r="N380" s="35">
        <v>0</v>
      </c>
      <c r="O380" s="35">
        <v>0</v>
      </c>
      <c r="P380" s="35">
        <v>0</v>
      </c>
      <c r="Q380" s="35">
        <v>0</v>
      </c>
      <c r="R380" s="35">
        <v>0</v>
      </c>
      <c r="S380" s="35">
        <v>0</v>
      </c>
      <c r="T380" s="35">
        <v>0</v>
      </c>
      <c r="U380" s="35">
        <v>0</v>
      </c>
      <c r="V380" s="35">
        <v>0</v>
      </c>
      <c r="W380" s="35">
        <v>0</v>
      </c>
      <c r="X380" s="35">
        <v>0</v>
      </c>
      <c r="Y380" s="35">
        <v>0</v>
      </c>
      <c r="Z380" s="35">
        <v>0</v>
      </c>
      <c r="AA380" s="35">
        <f t="shared" si="108"/>
        <v>0</v>
      </c>
      <c r="AB380" s="35">
        <f t="shared" si="109"/>
        <v>0</v>
      </c>
    </row>
    <row r="381" spans="1:28" ht="15.75" customHeight="1" x14ac:dyDescent="0.25">
      <c r="A381" s="36" t="s">
        <v>615</v>
      </c>
      <c r="B381" s="43" t="s">
        <v>616</v>
      </c>
      <c r="C381" s="38" t="s">
        <v>36</v>
      </c>
      <c r="D381" s="35" t="s">
        <v>47</v>
      </c>
      <c r="E381" s="35" t="s">
        <v>47</v>
      </c>
      <c r="F381" s="35" t="s">
        <v>47</v>
      </c>
      <c r="G381" s="35" t="s">
        <v>47</v>
      </c>
      <c r="H381" s="35" t="s">
        <v>47</v>
      </c>
      <c r="I381" s="35" t="s">
        <v>47</v>
      </c>
      <c r="J381" s="35" t="s">
        <v>47</v>
      </c>
      <c r="K381" s="35" t="s">
        <v>47</v>
      </c>
      <c r="L381" s="35" t="s">
        <v>47</v>
      </c>
      <c r="M381" s="35" t="s">
        <v>47</v>
      </c>
      <c r="N381" s="35" t="s">
        <v>47</v>
      </c>
      <c r="O381" s="35" t="s">
        <v>47</v>
      </c>
      <c r="P381" s="35" t="s">
        <v>47</v>
      </c>
      <c r="Q381" s="35" t="s">
        <v>47</v>
      </c>
      <c r="R381" s="35" t="s">
        <v>47</v>
      </c>
      <c r="S381" s="35" t="s">
        <v>47</v>
      </c>
      <c r="T381" s="35" t="s">
        <v>47</v>
      </c>
      <c r="U381" s="35" t="s">
        <v>47</v>
      </c>
      <c r="V381" s="35" t="s">
        <v>47</v>
      </c>
      <c r="W381" s="35" t="s">
        <v>47</v>
      </c>
      <c r="X381" s="35" t="s">
        <v>47</v>
      </c>
      <c r="Y381" s="35" t="s">
        <v>47</v>
      </c>
      <c r="Z381" s="35" t="s">
        <v>47</v>
      </c>
      <c r="AA381" s="35" t="s">
        <v>47</v>
      </c>
      <c r="AB381" s="35" t="s">
        <v>47</v>
      </c>
    </row>
    <row r="382" spans="1:28" ht="15.75" customHeight="1" x14ac:dyDescent="0.25">
      <c r="A382" s="36" t="s">
        <v>617</v>
      </c>
      <c r="B382" s="43" t="s">
        <v>618</v>
      </c>
      <c r="C382" s="38" t="s">
        <v>36</v>
      </c>
      <c r="D382" s="35">
        <v>0</v>
      </c>
      <c r="E382" s="35">
        <v>0</v>
      </c>
      <c r="F382" s="35">
        <v>0</v>
      </c>
      <c r="G382" s="35">
        <v>0</v>
      </c>
      <c r="H382" s="35">
        <v>0</v>
      </c>
      <c r="I382" s="35">
        <v>0</v>
      </c>
      <c r="J382" s="35">
        <v>0</v>
      </c>
      <c r="K382" s="35">
        <v>251.602</v>
      </c>
      <c r="L382" s="46">
        <v>0</v>
      </c>
      <c r="M382" s="35">
        <v>0</v>
      </c>
      <c r="N382" s="46">
        <v>132.91705306400002</v>
      </c>
      <c r="O382" s="35">
        <v>0</v>
      </c>
      <c r="P382" s="46">
        <v>267.50824231200005</v>
      </c>
      <c r="Q382" s="35">
        <v>0</v>
      </c>
      <c r="R382" s="46">
        <v>267.50824231200005</v>
      </c>
      <c r="S382" s="35">
        <v>0</v>
      </c>
      <c r="T382" s="46">
        <v>267.50824231200005</v>
      </c>
      <c r="U382" s="35">
        <v>0</v>
      </c>
      <c r="V382" s="46">
        <v>0</v>
      </c>
      <c r="W382" s="35">
        <v>0</v>
      </c>
      <c r="X382" s="46">
        <v>0</v>
      </c>
      <c r="Y382" s="35">
        <v>0</v>
      </c>
      <c r="Z382" s="46">
        <v>0</v>
      </c>
      <c r="AA382" s="35">
        <f>H382+J382+K382+M382+O382+Q382+S382+U382+W382+Y382</f>
        <v>251.602</v>
      </c>
      <c r="AB382" s="35">
        <f>H382+J382+L382+N382+P382+R382+T382+V382+X382+Z382</f>
        <v>935.44178000000011</v>
      </c>
    </row>
    <row r="383" spans="1:28" ht="15.75" customHeight="1" x14ac:dyDescent="0.25">
      <c r="A383" s="36" t="s">
        <v>619</v>
      </c>
      <c r="B383" s="43" t="s">
        <v>620</v>
      </c>
      <c r="C383" s="38" t="s">
        <v>36</v>
      </c>
      <c r="D383" s="35" t="s">
        <v>47</v>
      </c>
      <c r="E383" s="35" t="s">
        <v>47</v>
      </c>
      <c r="F383" s="35" t="s">
        <v>47</v>
      </c>
      <c r="G383" s="35" t="s">
        <v>47</v>
      </c>
      <c r="H383" s="35" t="s">
        <v>47</v>
      </c>
      <c r="I383" s="35" t="s">
        <v>47</v>
      </c>
      <c r="J383" s="35" t="s">
        <v>47</v>
      </c>
      <c r="K383" s="35" t="s">
        <v>47</v>
      </c>
      <c r="L383" s="35" t="s">
        <v>47</v>
      </c>
      <c r="M383" s="35" t="s">
        <v>47</v>
      </c>
      <c r="N383" s="35" t="s">
        <v>47</v>
      </c>
      <c r="O383" s="35" t="s">
        <v>47</v>
      </c>
      <c r="P383" s="35" t="s">
        <v>47</v>
      </c>
      <c r="Q383" s="35" t="s">
        <v>47</v>
      </c>
      <c r="R383" s="35" t="s">
        <v>47</v>
      </c>
      <c r="S383" s="35" t="s">
        <v>47</v>
      </c>
      <c r="T383" s="35" t="s">
        <v>47</v>
      </c>
      <c r="U383" s="35" t="s">
        <v>47</v>
      </c>
      <c r="V383" s="35" t="s">
        <v>47</v>
      </c>
      <c r="W383" s="35" t="s">
        <v>47</v>
      </c>
      <c r="X383" s="35" t="s">
        <v>47</v>
      </c>
      <c r="Y383" s="35" t="s">
        <v>47</v>
      </c>
      <c r="Z383" s="35" t="s">
        <v>47</v>
      </c>
      <c r="AA383" s="35" t="s">
        <v>47</v>
      </c>
      <c r="AB383" s="35" t="s">
        <v>47</v>
      </c>
    </row>
    <row r="384" spans="1:28" ht="15.75" customHeight="1" x14ac:dyDescent="0.25">
      <c r="A384" s="36" t="s">
        <v>621</v>
      </c>
      <c r="B384" s="43" t="s">
        <v>622</v>
      </c>
      <c r="C384" s="38" t="s">
        <v>36</v>
      </c>
      <c r="D384" s="46">
        <f t="shared" ref="D384:Z384" si="114">D387</f>
        <v>0</v>
      </c>
      <c r="E384" s="46">
        <f t="shared" si="114"/>
        <v>59.388957524200002</v>
      </c>
      <c r="F384" s="46">
        <f t="shared" si="114"/>
        <v>28.8024450115641</v>
      </c>
      <c r="G384" s="46">
        <f t="shared" si="114"/>
        <v>14.896356998019998</v>
      </c>
      <c r="H384" s="46">
        <f t="shared" si="114"/>
        <v>19.864856329999999</v>
      </c>
      <c r="I384" s="46">
        <f t="shared" si="114"/>
        <v>0</v>
      </c>
      <c r="J384" s="46">
        <f t="shared" si="114"/>
        <v>23.788497758799998</v>
      </c>
      <c r="K384" s="46">
        <f t="shared" si="114"/>
        <v>112.12045528820002</v>
      </c>
      <c r="L384" s="46">
        <f t="shared" si="114"/>
        <v>72.684985646800001</v>
      </c>
      <c r="M384" s="46">
        <f t="shared" si="114"/>
        <v>0</v>
      </c>
      <c r="N384" s="46">
        <f t="shared" si="114"/>
        <v>55.500839673893907</v>
      </c>
      <c r="O384" s="46">
        <f t="shared" si="114"/>
        <v>0</v>
      </c>
      <c r="P384" s="46">
        <f t="shared" si="114"/>
        <v>0</v>
      </c>
      <c r="Q384" s="46">
        <f t="shared" si="114"/>
        <v>0</v>
      </c>
      <c r="R384" s="46">
        <f t="shared" si="114"/>
        <v>0</v>
      </c>
      <c r="S384" s="46">
        <f t="shared" si="114"/>
        <v>0</v>
      </c>
      <c r="T384" s="46">
        <f t="shared" si="114"/>
        <v>0</v>
      </c>
      <c r="U384" s="46">
        <f t="shared" si="114"/>
        <v>0</v>
      </c>
      <c r="V384" s="46">
        <f t="shared" si="114"/>
        <v>0</v>
      </c>
      <c r="W384" s="46">
        <f t="shared" si="114"/>
        <v>0</v>
      </c>
      <c r="X384" s="46">
        <f t="shared" si="114"/>
        <v>0</v>
      </c>
      <c r="Y384" s="46">
        <f t="shared" si="114"/>
        <v>0</v>
      </c>
      <c r="Z384" s="46">
        <f t="shared" si="114"/>
        <v>0</v>
      </c>
      <c r="AA384" s="35">
        <f t="shared" ref="AA384:AA389" si="115">H384+J384+K384+M384+O384+Q384+S384+U384+W384+Y384</f>
        <v>155.77380937700002</v>
      </c>
      <c r="AB384" s="35">
        <f t="shared" ref="AB384:AB389" si="116">H384+J384+L384+N384+P384+R384+T384+V384+X384+Z384</f>
        <v>171.83917940949391</v>
      </c>
    </row>
    <row r="385" spans="1:28" ht="31.5" customHeight="1" x14ac:dyDescent="0.25">
      <c r="A385" s="36" t="s">
        <v>623</v>
      </c>
      <c r="B385" s="44" t="s">
        <v>624</v>
      </c>
      <c r="C385" s="38" t="s">
        <v>36</v>
      </c>
      <c r="D385" s="35">
        <v>0</v>
      </c>
      <c r="E385" s="35">
        <v>0</v>
      </c>
      <c r="F385" s="35">
        <v>0</v>
      </c>
      <c r="G385" s="35">
        <v>0</v>
      </c>
      <c r="H385" s="35">
        <v>0</v>
      </c>
      <c r="I385" s="35">
        <v>0</v>
      </c>
      <c r="J385" s="35">
        <v>0</v>
      </c>
      <c r="K385" s="35">
        <v>0</v>
      </c>
      <c r="L385" s="35">
        <v>0</v>
      </c>
      <c r="M385" s="35">
        <v>0</v>
      </c>
      <c r="N385" s="35">
        <v>0</v>
      </c>
      <c r="O385" s="35">
        <v>0</v>
      </c>
      <c r="P385" s="35">
        <v>0</v>
      </c>
      <c r="Q385" s="35">
        <v>0</v>
      </c>
      <c r="R385" s="35">
        <v>0</v>
      </c>
      <c r="S385" s="35">
        <v>0</v>
      </c>
      <c r="T385" s="35">
        <v>0</v>
      </c>
      <c r="U385" s="35">
        <v>0</v>
      </c>
      <c r="V385" s="35">
        <v>0</v>
      </c>
      <c r="W385" s="35">
        <v>0</v>
      </c>
      <c r="X385" s="35">
        <v>0</v>
      </c>
      <c r="Y385" s="35">
        <v>0</v>
      </c>
      <c r="Z385" s="35">
        <v>0</v>
      </c>
      <c r="AA385" s="35">
        <f t="shared" si="115"/>
        <v>0</v>
      </c>
      <c r="AB385" s="35">
        <f t="shared" si="116"/>
        <v>0</v>
      </c>
    </row>
    <row r="386" spans="1:28" ht="15.75" customHeight="1" x14ac:dyDescent="0.25">
      <c r="A386" s="36" t="s">
        <v>625</v>
      </c>
      <c r="B386" s="44" t="s">
        <v>626</v>
      </c>
      <c r="C386" s="38" t="s">
        <v>36</v>
      </c>
      <c r="D386" s="35">
        <v>0</v>
      </c>
      <c r="E386" s="35">
        <v>0</v>
      </c>
      <c r="F386" s="35">
        <v>0</v>
      </c>
      <c r="G386" s="35">
        <v>0</v>
      </c>
      <c r="H386" s="35">
        <v>0</v>
      </c>
      <c r="I386" s="35">
        <v>0</v>
      </c>
      <c r="J386" s="35">
        <v>0</v>
      </c>
      <c r="K386" s="35">
        <v>0</v>
      </c>
      <c r="L386" s="35">
        <v>0</v>
      </c>
      <c r="M386" s="35">
        <v>0</v>
      </c>
      <c r="N386" s="35">
        <v>0</v>
      </c>
      <c r="O386" s="35">
        <v>0</v>
      </c>
      <c r="P386" s="35">
        <v>0</v>
      </c>
      <c r="Q386" s="35">
        <v>0</v>
      </c>
      <c r="R386" s="35">
        <v>0</v>
      </c>
      <c r="S386" s="35">
        <v>0</v>
      </c>
      <c r="T386" s="35">
        <v>0</v>
      </c>
      <c r="U386" s="35">
        <v>0</v>
      </c>
      <c r="V386" s="35">
        <v>0</v>
      </c>
      <c r="W386" s="35">
        <v>0</v>
      </c>
      <c r="X386" s="35">
        <v>0</v>
      </c>
      <c r="Y386" s="35">
        <v>0</v>
      </c>
      <c r="Z386" s="35">
        <v>0</v>
      </c>
      <c r="AA386" s="35">
        <f t="shared" si="115"/>
        <v>0</v>
      </c>
      <c r="AB386" s="35">
        <f t="shared" si="116"/>
        <v>0</v>
      </c>
    </row>
    <row r="387" spans="1:28" ht="15.75" customHeight="1" x14ac:dyDescent="0.25">
      <c r="A387" s="36" t="s">
        <v>627</v>
      </c>
      <c r="B387" s="44" t="s">
        <v>628</v>
      </c>
      <c r="C387" s="38" t="s">
        <v>36</v>
      </c>
      <c r="D387" s="35">
        <v>0</v>
      </c>
      <c r="E387" s="35">
        <v>59.388957524200002</v>
      </c>
      <c r="F387" s="35">
        <v>28.8024450115641</v>
      </c>
      <c r="G387" s="35">
        <v>14.896356998019998</v>
      </c>
      <c r="H387" s="35">
        <v>19.864856329999999</v>
      </c>
      <c r="I387" s="35">
        <v>0</v>
      </c>
      <c r="J387" s="35">
        <v>23.788497758799998</v>
      </c>
      <c r="K387" s="35">
        <v>112.12045528820002</v>
      </c>
      <c r="L387" s="46">
        <v>72.684985646800001</v>
      </c>
      <c r="M387" s="35">
        <v>0</v>
      </c>
      <c r="N387" s="46">
        <v>55.500839673893907</v>
      </c>
      <c r="O387" s="35">
        <v>0</v>
      </c>
      <c r="P387" s="46">
        <v>0</v>
      </c>
      <c r="Q387" s="35">
        <v>0</v>
      </c>
      <c r="R387" s="46">
        <v>0</v>
      </c>
      <c r="S387" s="35">
        <v>0</v>
      </c>
      <c r="T387" s="46">
        <v>0</v>
      </c>
      <c r="U387" s="35">
        <v>0</v>
      </c>
      <c r="V387" s="46">
        <v>0</v>
      </c>
      <c r="W387" s="35">
        <v>0</v>
      </c>
      <c r="X387" s="46">
        <v>0</v>
      </c>
      <c r="Y387" s="35">
        <v>0</v>
      </c>
      <c r="Z387" s="46">
        <v>0</v>
      </c>
      <c r="AA387" s="35">
        <f t="shared" si="115"/>
        <v>155.77380937700002</v>
      </c>
      <c r="AB387" s="35">
        <f t="shared" si="116"/>
        <v>171.83917940949391</v>
      </c>
    </row>
    <row r="388" spans="1:28" ht="15.75" customHeight="1" x14ac:dyDescent="0.25">
      <c r="A388" s="36" t="s">
        <v>629</v>
      </c>
      <c r="B388" s="44" t="s">
        <v>626</v>
      </c>
      <c r="C388" s="38" t="s">
        <v>36</v>
      </c>
      <c r="D388" s="35">
        <v>0</v>
      </c>
      <c r="E388" s="35">
        <v>59.388957524200002</v>
      </c>
      <c r="F388" s="35">
        <v>28.8024450115641</v>
      </c>
      <c r="G388" s="35">
        <v>0</v>
      </c>
      <c r="H388" s="35">
        <v>19.864856329999999</v>
      </c>
      <c r="I388" s="35">
        <v>0</v>
      </c>
      <c r="J388" s="35">
        <v>23.788497758799998</v>
      </c>
      <c r="K388" s="35">
        <v>112.12045528820002</v>
      </c>
      <c r="L388" s="46">
        <v>72.684985646800001</v>
      </c>
      <c r="M388" s="35">
        <v>0</v>
      </c>
      <c r="N388" s="46">
        <v>55.500839673893907</v>
      </c>
      <c r="O388" s="35">
        <v>0</v>
      </c>
      <c r="P388" s="46">
        <v>0</v>
      </c>
      <c r="Q388" s="35">
        <v>0</v>
      </c>
      <c r="R388" s="46">
        <v>0</v>
      </c>
      <c r="S388" s="35">
        <v>0</v>
      </c>
      <c r="T388" s="46">
        <v>0</v>
      </c>
      <c r="U388" s="35">
        <v>0</v>
      </c>
      <c r="V388" s="46">
        <v>0</v>
      </c>
      <c r="W388" s="35">
        <v>0</v>
      </c>
      <c r="X388" s="46">
        <v>0</v>
      </c>
      <c r="Y388" s="35">
        <v>0</v>
      </c>
      <c r="Z388" s="46">
        <v>0</v>
      </c>
      <c r="AA388" s="35">
        <f t="shared" si="115"/>
        <v>155.77380937700002</v>
      </c>
      <c r="AB388" s="35">
        <f t="shared" si="116"/>
        <v>171.83917940949391</v>
      </c>
    </row>
    <row r="389" spans="1:28" ht="15.75" customHeight="1" x14ac:dyDescent="0.25">
      <c r="A389" s="36" t="s">
        <v>630</v>
      </c>
      <c r="B389" s="43" t="s">
        <v>631</v>
      </c>
      <c r="C389" s="38" t="s">
        <v>36</v>
      </c>
      <c r="D389" s="46">
        <v>0</v>
      </c>
      <c r="E389" s="46">
        <v>0</v>
      </c>
      <c r="F389" s="46">
        <v>0</v>
      </c>
      <c r="G389" s="46">
        <v>0</v>
      </c>
      <c r="H389" s="46">
        <v>0</v>
      </c>
      <c r="I389" s="46">
        <v>0</v>
      </c>
      <c r="J389" s="46">
        <v>0</v>
      </c>
      <c r="K389" s="46">
        <v>0</v>
      </c>
      <c r="L389" s="46">
        <v>0</v>
      </c>
      <c r="M389" s="46">
        <v>0</v>
      </c>
      <c r="N389" s="46">
        <v>0</v>
      </c>
      <c r="O389" s="46">
        <v>0</v>
      </c>
      <c r="P389" s="46">
        <v>0</v>
      </c>
      <c r="Q389" s="46">
        <v>0</v>
      </c>
      <c r="R389" s="46">
        <v>0</v>
      </c>
      <c r="S389" s="46">
        <v>0</v>
      </c>
      <c r="T389" s="46">
        <v>0</v>
      </c>
      <c r="U389" s="46">
        <v>0</v>
      </c>
      <c r="V389" s="46">
        <v>0</v>
      </c>
      <c r="W389" s="46">
        <v>0</v>
      </c>
      <c r="X389" s="46">
        <v>0</v>
      </c>
      <c r="Y389" s="46">
        <v>0</v>
      </c>
      <c r="Z389" s="46">
        <v>0</v>
      </c>
      <c r="AA389" s="46">
        <f t="shared" si="115"/>
        <v>0</v>
      </c>
      <c r="AB389" s="46">
        <f t="shared" si="116"/>
        <v>0</v>
      </c>
    </row>
    <row r="390" spans="1:28" ht="15.75" customHeight="1" x14ac:dyDescent="0.25">
      <c r="A390" s="36" t="s">
        <v>632</v>
      </c>
      <c r="B390" s="43" t="s">
        <v>440</v>
      </c>
      <c r="C390" s="38" t="s">
        <v>36</v>
      </c>
      <c r="D390" s="35" t="s">
        <v>47</v>
      </c>
      <c r="E390" s="35" t="s">
        <v>47</v>
      </c>
      <c r="F390" s="35" t="s">
        <v>47</v>
      </c>
      <c r="G390" s="35" t="s">
        <v>47</v>
      </c>
      <c r="H390" s="35" t="s">
        <v>47</v>
      </c>
      <c r="I390" s="35" t="s">
        <v>47</v>
      </c>
      <c r="J390" s="35" t="s">
        <v>47</v>
      </c>
      <c r="K390" s="35" t="s">
        <v>47</v>
      </c>
      <c r="L390" s="35" t="s">
        <v>47</v>
      </c>
      <c r="M390" s="35" t="s">
        <v>47</v>
      </c>
      <c r="N390" s="35" t="s">
        <v>47</v>
      </c>
      <c r="O390" s="35" t="s">
        <v>47</v>
      </c>
      <c r="P390" s="35" t="s">
        <v>47</v>
      </c>
      <c r="Q390" s="35" t="s">
        <v>47</v>
      </c>
      <c r="R390" s="35" t="s">
        <v>47</v>
      </c>
      <c r="S390" s="35" t="s">
        <v>47</v>
      </c>
      <c r="T390" s="35" t="s">
        <v>47</v>
      </c>
      <c r="U390" s="35" t="s">
        <v>47</v>
      </c>
      <c r="V390" s="35" t="s">
        <v>47</v>
      </c>
      <c r="W390" s="35" t="s">
        <v>47</v>
      </c>
      <c r="X390" s="35" t="s">
        <v>47</v>
      </c>
      <c r="Y390" s="35" t="s">
        <v>47</v>
      </c>
      <c r="Z390" s="35" t="s">
        <v>47</v>
      </c>
      <c r="AA390" s="35" t="s">
        <v>47</v>
      </c>
      <c r="AB390" s="35" t="s">
        <v>47</v>
      </c>
    </row>
    <row r="391" spans="1:28" ht="31.5" customHeight="1" x14ac:dyDescent="0.25">
      <c r="A391" s="36" t="s">
        <v>633</v>
      </c>
      <c r="B391" s="43" t="s">
        <v>634</v>
      </c>
      <c r="C391" s="38" t="s">
        <v>36</v>
      </c>
      <c r="D391" s="35" t="s">
        <v>47</v>
      </c>
      <c r="E391" s="35" t="s">
        <v>47</v>
      </c>
      <c r="F391" s="35" t="s">
        <v>47</v>
      </c>
      <c r="G391" s="35" t="s">
        <v>47</v>
      </c>
      <c r="H391" s="35" t="s">
        <v>47</v>
      </c>
      <c r="I391" s="35" t="s">
        <v>47</v>
      </c>
      <c r="J391" s="35" t="s">
        <v>47</v>
      </c>
      <c r="K391" s="35" t="s">
        <v>47</v>
      </c>
      <c r="L391" s="35" t="s">
        <v>47</v>
      </c>
      <c r="M391" s="35" t="s">
        <v>47</v>
      </c>
      <c r="N391" s="35" t="s">
        <v>47</v>
      </c>
      <c r="O391" s="35" t="s">
        <v>47</v>
      </c>
      <c r="P391" s="35" t="s">
        <v>47</v>
      </c>
      <c r="Q391" s="35" t="s">
        <v>47</v>
      </c>
      <c r="R391" s="35" t="s">
        <v>47</v>
      </c>
      <c r="S391" s="35" t="s">
        <v>47</v>
      </c>
      <c r="T391" s="35" t="s">
        <v>47</v>
      </c>
      <c r="U391" s="35" t="s">
        <v>47</v>
      </c>
      <c r="V391" s="35" t="s">
        <v>47</v>
      </c>
      <c r="W391" s="35" t="s">
        <v>47</v>
      </c>
      <c r="X391" s="35" t="s">
        <v>47</v>
      </c>
      <c r="Y391" s="35" t="s">
        <v>47</v>
      </c>
      <c r="Z391" s="35" t="s">
        <v>47</v>
      </c>
      <c r="AA391" s="35" t="s">
        <v>47</v>
      </c>
      <c r="AB391" s="35" t="s">
        <v>47</v>
      </c>
    </row>
    <row r="392" spans="1:28" ht="18" customHeight="1" x14ac:dyDescent="0.25">
      <c r="A392" s="36" t="s">
        <v>635</v>
      </c>
      <c r="B392" s="44" t="s">
        <v>61</v>
      </c>
      <c r="C392" s="38" t="s">
        <v>36</v>
      </c>
      <c r="D392" s="35" t="s">
        <v>47</v>
      </c>
      <c r="E392" s="35" t="s">
        <v>47</v>
      </c>
      <c r="F392" s="35" t="s">
        <v>47</v>
      </c>
      <c r="G392" s="35" t="s">
        <v>47</v>
      </c>
      <c r="H392" s="35" t="s">
        <v>47</v>
      </c>
      <c r="I392" s="35" t="s">
        <v>47</v>
      </c>
      <c r="J392" s="35" t="s">
        <v>47</v>
      </c>
      <c r="K392" s="35" t="s">
        <v>47</v>
      </c>
      <c r="L392" s="35" t="s">
        <v>47</v>
      </c>
      <c r="M392" s="35" t="s">
        <v>47</v>
      </c>
      <c r="N392" s="35" t="s">
        <v>47</v>
      </c>
      <c r="O392" s="35" t="s">
        <v>47</v>
      </c>
      <c r="P392" s="35" t="s">
        <v>47</v>
      </c>
      <c r="Q392" s="35" t="s">
        <v>47</v>
      </c>
      <c r="R392" s="35" t="s">
        <v>47</v>
      </c>
      <c r="S392" s="35" t="s">
        <v>47</v>
      </c>
      <c r="T392" s="35" t="s">
        <v>47</v>
      </c>
      <c r="U392" s="35" t="s">
        <v>47</v>
      </c>
      <c r="V392" s="35" t="s">
        <v>47</v>
      </c>
      <c r="W392" s="35" t="s">
        <v>47</v>
      </c>
      <c r="X392" s="35" t="s">
        <v>47</v>
      </c>
      <c r="Y392" s="35" t="s">
        <v>47</v>
      </c>
      <c r="Z392" s="35" t="s">
        <v>47</v>
      </c>
      <c r="AA392" s="35" t="s">
        <v>47</v>
      </c>
      <c r="AB392" s="35" t="s">
        <v>47</v>
      </c>
    </row>
    <row r="393" spans="1:28" ht="18" customHeight="1" x14ac:dyDescent="0.25">
      <c r="A393" s="36" t="s">
        <v>636</v>
      </c>
      <c r="B393" s="74" t="s">
        <v>63</v>
      </c>
      <c r="C393" s="38" t="s">
        <v>36</v>
      </c>
      <c r="D393" s="35" t="s">
        <v>47</v>
      </c>
      <c r="E393" s="35" t="s">
        <v>47</v>
      </c>
      <c r="F393" s="35" t="s">
        <v>47</v>
      </c>
      <c r="G393" s="35" t="s">
        <v>47</v>
      </c>
      <c r="H393" s="35" t="s">
        <v>47</v>
      </c>
      <c r="I393" s="35" t="s">
        <v>47</v>
      </c>
      <c r="J393" s="35" t="s">
        <v>47</v>
      </c>
      <c r="K393" s="35" t="s">
        <v>47</v>
      </c>
      <c r="L393" s="35" t="s">
        <v>47</v>
      </c>
      <c r="M393" s="35" t="s">
        <v>47</v>
      </c>
      <c r="N393" s="35" t="s">
        <v>47</v>
      </c>
      <c r="O393" s="35" t="s">
        <v>47</v>
      </c>
      <c r="P393" s="35" t="s">
        <v>47</v>
      </c>
      <c r="Q393" s="35" t="s">
        <v>47</v>
      </c>
      <c r="R393" s="35" t="s">
        <v>47</v>
      </c>
      <c r="S393" s="35" t="s">
        <v>47</v>
      </c>
      <c r="T393" s="35" t="s">
        <v>47</v>
      </c>
      <c r="U393" s="35" t="s">
        <v>47</v>
      </c>
      <c r="V393" s="35" t="s">
        <v>47</v>
      </c>
      <c r="W393" s="35" t="s">
        <v>47</v>
      </c>
      <c r="X393" s="35" t="s">
        <v>47</v>
      </c>
      <c r="Y393" s="35" t="s">
        <v>47</v>
      </c>
      <c r="Z393" s="35" t="s">
        <v>47</v>
      </c>
      <c r="AA393" s="35" t="s">
        <v>47</v>
      </c>
      <c r="AB393" s="35" t="s">
        <v>47</v>
      </c>
    </row>
    <row r="394" spans="1:28" ht="31.5" customHeight="1" x14ac:dyDescent="0.25">
      <c r="A394" s="36" t="s">
        <v>41</v>
      </c>
      <c r="B394" s="41" t="s">
        <v>637</v>
      </c>
      <c r="C394" s="38" t="s">
        <v>36</v>
      </c>
      <c r="D394" s="35">
        <f>SUM(D395:D397)</f>
        <v>0</v>
      </c>
      <c r="E394" s="35">
        <f t="shared" ref="E394:Z394" si="117">SUM(E395:E397)</f>
        <v>0</v>
      </c>
      <c r="F394" s="35">
        <f t="shared" si="117"/>
        <v>0</v>
      </c>
      <c r="G394" s="35">
        <f t="shared" si="117"/>
        <v>0</v>
      </c>
      <c r="H394" s="35">
        <f t="shared" si="117"/>
        <v>0</v>
      </c>
      <c r="I394" s="35">
        <f t="shared" si="117"/>
        <v>0</v>
      </c>
      <c r="J394" s="35">
        <f t="shared" si="117"/>
        <v>0</v>
      </c>
      <c r="K394" s="35">
        <f t="shared" si="117"/>
        <v>0</v>
      </c>
      <c r="L394" s="35">
        <f t="shared" si="117"/>
        <v>0</v>
      </c>
      <c r="M394" s="35">
        <f t="shared" si="117"/>
        <v>0</v>
      </c>
      <c r="N394" s="35">
        <f t="shared" si="117"/>
        <v>0</v>
      </c>
      <c r="O394" s="35">
        <f t="shared" si="117"/>
        <v>0</v>
      </c>
      <c r="P394" s="35">
        <f t="shared" si="117"/>
        <v>0</v>
      </c>
      <c r="Q394" s="35">
        <f t="shared" si="117"/>
        <v>0</v>
      </c>
      <c r="R394" s="35">
        <f t="shared" si="117"/>
        <v>0</v>
      </c>
      <c r="S394" s="35">
        <f t="shared" si="117"/>
        <v>0</v>
      </c>
      <c r="T394" s="35">
        <f t="shared" si="117"/>
        <v>0</v>
      </c>
      <c r="U394" s="35">
        <f t="shared" si="117"/>
        <v>0</v>
      </c>
      <c r="V394" s="35">
        <f t="shared" si="117"/>
        <v>0</v>
      </c>
      <c r="W394" s="35">
        <f t="shared" si="117"/>
        <v>0</v>
      </c>
      <c r="X394" s="35">
        <f t="shared" si="117"/>
        <v>0</v>
      </c>
      <c r="Y394" s="35">
        <f t="shared" si="117"/>
        <v>0</v>
      </c>
      <c r="Z394" s="35">
        <f t="shared" si="117"/>
        <v>0</v>
      </c>
      <c r="AA394" s="35">
        <f t="shared" ref="AA394:AA404" si="118">H394+J394+K394+M394+O394+Q394+S394+U394+W394+Y394</f>
        <v>0</v>
      </c>
      <c r="AB394" s="35">
        <f t="shared" ref="AB394:AB404" si="119">H394+J394+L394+N394+P394+R394+T394+V394+X394+Z394</f>
        <v>0</v>
      </c>
    </row>
    <row r="395" spans="1:28" ht="31.5" customHeight="1" x14ac:dyDescent="0.25">
      <c r="A395" s="36" t="s">
        <v>638</v>
      </c>
      <c r="B395" s="43" t="s">
        <v>40</v>
      </c>
      <c r="C395" s="38" t="s">
        <v>36</v>
      </c>
      <c r="D395" s="35">
        <v>0</v>
      </c>
      <c r="E395" s="35">
        <v>0</v>
      </c>
      <c r="F395" s="35">
        <v>0</v>
      </c>
      <c r="G395" s="35">
        <v>0</v>
      </c>
      <c r="H395" s="35">
        <v>0</v>
      </c>
      <c r="I395" s="35">
        <v>0</v>
      </c>
      <c r="J395" s="35">
        <v>0</v>
      </c>
      <c r="K395" s="35">
        <v>0</v>
      </c>
      <c r="L395" s="35">
        <v>0</v>
      </c>
      <c r="M395" s="35">
        <v>0</v>
      </c>
      <c r="N395" s="35">
        <v>0</v>
      </c>
      <c r="O395" s="35">
        <v>0</v>
      </c>
      <c r="P395" s="35">
        <v>0</v>
      </c>
      <c r="Q395" s="35">
        <v>0</v>
      </c>
      <c r="R395" s="35">
        <v>0</v>
      </c>
      <c r="S395" s="35">
        <v>0</v>
      </c>
      <c r="T395" s="35">
        <v>0</v>
      </c>
      <c r="U395" s="35">
        <v>0</v>
      </c>
      <c r="V395" s="35">
        <v>0</v>
      </c>
      <c r="W395" s="35">
        <v>0</v>
      </c>
      <c r="X395" s="35">
        <v>0</v>
      </c>
      <c r="Y395" s="35">
        <v>0</v>
      </c>
      <c r="Z395" s="35">
        <v>0</v>
      </c>
      <c r="AA395" s="35">
        <f t="shared" si="118"/>
        <v>0</v>
      </c>
      <c r="AB395" s="35">
        <f t="shared" si="119"/>
        <v>0</v>
      </c>
    </row>
    <row r="396" spans="1:28" ht="31.5" customHeight="1" x14ac:dyDescent="0.25">
      <c r="A396" s="36" t="s">
        <v>639</v>
      </c>
      <c r="B396" s="43" t="s">
        <v>42</v>
      </c>
      <c r="C396" s="38" t="s">
        <v>36</v>
      </c>
      <c r="D396" s="35">
        <v>0</v>
      </c>
      <c r="E396" s="35">
        <v>0</v>
      </c>
      <c r="F396" s="35">
        <v>0</v>
      </c>
      <c r="G396" s="35">
        <v>0</v>
      </c>
      <c r="H396" s="35">
        <v>0</v>
      </c>
      <c r="I396" s="35">
        <v>0</v>
      </c>
      <c r="J396" s="35">
        <v>0</v>
      </c>
      <c r="K396" s="35">
        <v>0</v>
      </c>
      <c r="L396" s="35">
        <v>0</v>
      </c>
      <c r="M396" s="35">
        <v>0</v>
      </c>
      <c r="N396" s="35">
        <v>0</v>
      </c>
      <c r="O396" s="35">
        <v>0</v>
      </c>
      <c r="P396" s="35">
        <v>0</v>
      </c>
      <c r="Q396" s="35">
        <v>0</v>
      </c>
      <c r="R396" s="35">
        <v>0</v>
      </c>
      <c r="S396" s="35">
        <v>0</v>
      </c>
      <c r="T396" s="35">
        <v>0</v>
      </c>
      <c r="U396" s="35">
        <v>0</v>
      </c>
      <c r="V396" s="35">
        <v>0</v>
      </c>
      <c r="W396" s="35">
        <v>0</v>
      </c>
      <c r="X396" s="35">
        <v>0</v>
      </c>
      <c r="Y396" s="35">
        <v>0</v>
      </c>
      <c r="Z396" s="35">
        <v>0</v>
      </c>
      <c r="AA396" s="35">
        <f t="shared" si="118"/>
        <v>0</v>
      </c>
      <c r="AB396" s="35">
        <f t="shared" si="119"/>
        <v>0</v>
      </c>
    </row>
    <row r="397" spans="1:28" ht="31.5" customHeight="1" x14ac:dyDescent="0.25">
      <c r="A397" s="36" t="s">
        <v>640</v>
      </c>
      <c r="B397" s="43" t="s">
        <v>44</v>
      </c>
      <c r="C397" s="38" t="s">
        <v>36</v>
      </c>
      <c r="D397" s="35">
        <v>0</v>
      </c>
      <c r="E397" s="35">
        <v>0</v>
      </c>
      <c r="F397" s="35">
        <v>0</v>
      </c>
      <c r="G397" s="35">
        <v>0</v>
      </c>
      <c r="H397" s="35">
        <v>0</v>
      </c>
      <c r="I397" s="35">
        <v>0</v>
      </c>
      <c r="J397" s="35">
        <v>0</v>
      </c>
      <c r="K397" s="35">
        <v>0</v>
      </c>
      <c r="L397" s="35">
        <v>0</v>
      </c>
      <c r="M397" s="35">
        <v>0</v>
      </c>
      <c r="N397" s="35">
        <v>0</v>
      </c>
      <c r="O397" s="35">
        <v>0</v>
      </c>
      <c r="P397" s="35">
        <v>0</v>
      </c>
      <c r="Q397" s="35">
        <v>0</v>
      </c>
      <c r="R397" s="35">
        <v>0</v>
      </c>
      <c r="S397" s="35">
        <v>0</v>
      </c>
      <c r="T397" s="35">
        <v>0</v>
      </c>
      <c r="U397" s="35">
        <v>0</v>
      </c>
      <c r="V397" s="35">
        <v>0</v>
      </c>
      <c r="W397" s="35">
        <v>0</v>
      </c>
      <c r="X397" s="35">
        <v>0</v>
      </c>
      <c r="Y397" s="35">
        <v>0</v>
      </c>
      <c r="Z397" s="35">
        <v>0</v>
      </c>
      <c r="AA397" s="35">
        <f t="shared" si="118"/>
        <v>0</v>
      </c>
      <c r="AB397" s="35">
        <f t="shared" si="119"/>
        <v>0</v>
      </c>
    </row>
    <row r="398" spans="1:28" ht="15.75" customHeight="1" x14ac:dyDescent="0.25">
      <c r="A398" s="36" t="s">
        <v>43</v>
      </c>
      <c r="B398" s="41" t="s">
        <v>641</v>
      </c>
      <c r="C398" s="38" t="s">
        <v>36</v>
      </c>
      <c r="D398" s="35">
        <v>0</v>
      </c>
      <c r="E398" s="35">
        <v>0</v>
      </c>
      <c r="F398" s="35">
        <v>0</v>
      </c>
      <c r="G398" s="35">
        <v>0</v>
      </c>
      <c r="H398" s="35">
        <v>0</v>
      </c>
      <c r="I398" s="35">
        <v>0</v>
      </c>
      <c r="J398" s="35">
        <v>0</v>
      </c>
      <c r="K398" s="35">
        <v>0</v>
      </c>
      <c r="L398" s="46">
        <v>0</v>
      </c>
      <c r="M398" s="35">
        <v>0</v>
      </c>
      <c r="N398" s="46">
        <v>0</v>
      </c>
      <c r="O398" s="35">
        <v>0</v>
      </c>
      <c r="P398" s="46">
        <v>0</v>
      </c>
      <c r="Q398" s="35">
        <v>0</v>
      </c>
      <c r="R398" s="46">
        <v>0</v>
      </c>
      <c r="S398" s="35">
        <v>0</v>
      </c>
      <c r="T398" s="46">
        <v>0</v>
      </c>
      <c r="U398" s="35">
        <v>0</v>
      </c>
      <c r="V398" s="46">
        <v>0</v>
      </c>
      <c r="W398" s="35">
        <v>0</v>
      </c>
      <c r="X398" s="46">
        <v>0</v>
      </c>
      <c r="Y398" s="35">
        <v>0</v>
      </c>
      <c r="Z398" s="46">
        <v>0</v>
      </c>
      <c r="AA398" s="35">
        <f t="shared" si="118"/>
        <v>0</v>
      </c>
      <c r="AB398" s="35">
        <f t="shared" si="119"/>
        <v>0</v>
      </c>
    </row>
    <row r="399" spans="1:28" ht="15.75" customHeight="1" x14ac:dyDescent="0.25">
      <c r="A399" s="32" t="s">
        <v>45</v>
      </c>
      <c r="B399" s="42" t="s">
        <v>642</v>
      </c>
      <c r="C399" s="34" t="s">
        <v>36</v>
      </c>
      <c r="D399" s="46">
        <f>SUM(D400,D413,D414)</f>
        <v>0</v>
      </c>
      <c r="E399" s="46">
        <f t="shared" ref="E399:Z399" si="120">SUM(E400,E413,E414)</f>
        <v>271.18869542796011</v>
      </c>
      <c r="F399" s="46">
        <f t="shared" si="120"/>
        <v>195.38927267669507</v>
      </c>
      <c r="G399" s="46">
        <f t="shared" si="120"/>
        <v>144.76189025008352</v>
      </c>
      <c r="H399" s="46">
        <f t="shared" si="120"/>
        <v>152.09428992000002</v>
      </c>
      <c r="I399" s="46">
        <f t="shared" si="120"/>
        <v>581.88910396212111</v>
      </c>
      <c r="J399" s="46">
        <f t="shared" si="120"/>
        <v>419.62656413119987</v>
      </c>
      <c r="K399" s="46">
        <f t="shared" si="120"/>
        <v>425.54041811399998</v>
      </c>
      <c r="L399" s="46">
        <f t="shared" si="120"/>
        <v>479.19488846999997</v>
      </c>
      <c r="M399" s="46">
        <f t="shared" si="120"/>
        <v>457.08294693600004</v>
      </c>
      <c r="N399" s="46">
        <f t="shared" si="120"/>
        <v>457.08294693600004</v>
      </c>
      <c r="O399" s="46">
        <f t="shared" si="120"/>
        <v>485.00544748600004</v>
      </c>
      <c r="P399" s="46">
        <f t="shared" si="120"/>
        <v>371.87534308916105</v>
      </c>
      <c r="Q399" s="46">
        <f t="shared" si="120"/>
        <v>501.29308653599998</v>
      </c>
      <c r="R399" s="46">
        <f t="shared" si="120"/>
        <v>494.09017620287955</v>
      </c>
      <c r="S399" s="46">
        <f t="shared" si="120"/>
        <v>524.52622991600003</v>
      </c>
      <c r="T399" s="46">
        <f t="shared" si="120"/>
        <v>503.18626819133283</v>
      </c>
      <c r="U399" s="46">
        <f t="shared" si="120"/>
        <v>545.50727911264005</v>
      </c>
      <c r="V399" s="46">
        <f t="shared" si="120"/>
        <v>499.96912868820101</v>
      </c>
      <c r="W399" s="46">
        <f t="shared" si="120"/>
        <v>567.3275702771457</v>
      </c>
      <c r="X399" s="46">
        <f t="shared" si="120"/>
        <v>499.96912868820101</v>
      </c>
      <c r="Y399" s="46">
        <f t="shared" si="120"/>
        <v>590.02067308823155</v>
      </c>
      <c r="Z399" s="46">
        <f t="shared" si="120"/>
        <v>499.96912868820101</v>
      </c>
      <c r="AA399" s="35">
        <f t="shared" si="118"/>
        <v>4668.0245055172172</v>
      </c>
      <c r="AB399" s="35">
        <f t="shared" si="119"/>
        <v>4377.0578630051768</v>
      </c>
    </row>
    <row r="400" spans="1:28" ht="15.75" customHeight="1" x14ac:dyDescent="0.25">
      <c r="A400" s="36" t="s">
        <v>643</v>
      </c>
      <c r="B400" s="41" t="s">
        <v>644</v>
      </c>
      <c r="C400" s="38" t="s">
        <v>36</v>
      </c>
      <c r="D400" s="46">
        <f>SUM(D401,D405:D410)</f>
        <v>0</v>
      </c>
      <c r="E400" s="46">
        <f t="shared" ref="E400:Z400" si="121">SUM(E401,E405:E410)</f>
        <v>271.18869542796011</v>
      </c>
      <c r="F400" s="46">
        <f t="shared" si="121"/>
        <v>195.38927267669507</v>
      </c>
      <c r="G400" s="46">
        <f t="shared" si="121"/>
        <v>144.76189025008352</v>
      </c>
      <c r="H400" s="46">
        <f t="shared" si="121"/>
        <v>152.09428992000002</v>
      </c>
      <c r="I400" s="46">
        <f t="shared" si="121"/>
        <v>456.73363935219407</v>
      </c>
      <c r="J400" s="46">
        <f t="shared" si="121"/>
        <v>419.62656413119987</v>
      </c>
      <c r="K400" s="46">
        <f t="shared" si="121"/>
        <v>425.54041811399998</v>
      </c>
      <c r="L400" s="46">
        <f t="shared" si="121"/>
        <v>467.19175784999993</v>
      </c>
      <c r="M400" s="46">
        <f t="shared" si="121"/>
        <v>457.08294693600004</v>
      </c>
      <c r="N400" s="46">
        <f t="shared" si="121"/>
        <v>457.08294693600004</v>
      </c>
      <c r="O400" s="46">
        <f t="shared" si="121"/>
        <v>485.00544748600004</v>
      </c>
      <c r="P400" s="46">
        <f t="shared" si="121"/>
        <v>371.87534308916105</v>
      </c>
      <c r="Q400" s="46">
        <f t="shared" si="121"/>
        <v>501.29308653599998</v>
      </c>
      <c r="R400" s="46">
        <f t="shared" si="121"/>
        <v>494.09017620287955</v>
      </c>
      <c r="S400" s="46">
        <f t="shared" si="121"/>
        <v>524.52622991600003</v>
      </c>
      <c r="T400" s="46">
        <f t="shared" si="121"/>
        <v>503.18626819133283</v>
      </c>
      <c r="U400" s="46">
        <f t="shared" si="121"/>
        <v>545.50727911264005</v>
      </c>
      <c r="V400" s="46">
        <f t="shared" si="121"/>
        <v>499.96912868820101</v>
      </c>
      <c r="W400" s="46">
        <f t="shared" si="121"/>
        <v>567.3275702771457</v>
      </c>
      <c r="X400" s="46">
        <f t="shared" si="121"/>
        <v>499.96912868820101</v>
      </c>
      <c r="Y400" s="46">
        <f t="shared" si="121"/>
        <v>590.02067308823155</v>
      </c>
      <c r="Z400" s="46">
        <f t="shared" si="121"/>
        <v>499.96912868820101</v>
      </c>
      <c r="AA400" s="35">
        <f t="shared" si="118"/>
        <v>4668.0245055172172</v>
      </c>
      <c r="AB400" s="35">
        <f t="shared" si="119"/>
        <v>4365.0547323851761</v>
      </c>
    </row>
    <row r="401" spans="1:28" ht="15.75" customHeight="1" x14ac:dyDescent="0.25">
      <c r="A401" s="36" t="s">
        <v>645</v>
      </c>
      <c r="B401" s="43" t="s">
        <v>646</v>
      </c>
      <c r="C401" s="38" t="s">
        <v>36</v>
      </c>
      <c r="D401" s="35">
        <f>SUM(D402:D404)</f>
        <v>0</v>
      </c>
      <c r="E401" s="35">
        <f t="shared" ref="E401:Z401" si="122">SUM(E402:E404)</f>
        <v>0</v>
      </c>
      <c r="F401" s="35">
        <f t="shared" si="122"/>
        <v>0</v>
      </c>
      <c r="G401" s="35">
        <f t="shared" si="122"/>
        <v>0</v>
      </c>
      <c r="H401" s="35">
        <f t="shared" si="122"/>
        <v>0</v>
      </c>
      <c r="I401" s="35">
        <f t="shared" si="122"/>
        <v>0</v>
      </c>
      <c r="J401" s="35">
        <f t="shared" si="122"/>
        <v>0</v>
      </c>
      <c r="K401" s="35">
        <f t="shared" si="122"/>
        <v>0</v>
      </c>
      <c r="L401" s="35">
        <f t="shared" si="122"/>
        <v>0</v>
      </c>
      <c r="M401" s="35">
        <f t="shared" si="122"/>
        <v>0</v>
      </c>
      <c r="N401" s="35">
        <f t="shared" si="122"/>
        <v>0</v>
      </c>
      <c r="O401" s="35">
        <f t="shared" si="122"/>
        <v>0</v>
      </c>
      <c r="P401" s="35">
        <f t="shared" si="122"/>
        <v>0</v>
      </c>
      <c r="Q401" s="35">
        <f t="shared" si="122"/>
        <v>0</v>
      </c>
      <c r="R401" s="35">
        <f t="shared" si="122"/>
        <v>0</v>
      </c>
      <c r="S401" s="35">
        <f t="shared" si="122"/>
        <v>0</v>
      </c>
      <c r="T401" s="35">
        <f t="shared" si="122"/>
        <v>0</v>
      </c>
      <c r="U401" s="35">
        <f t="shared" si="122"/>
        <v>0</v>
      </c>
      <c r="V401" s="35">
        <f t="shared" si="122"/>
        <v>0</v>
      </c>
      <c r="W401" s="35">
        <f t="shared" si="122"/>
        <v>0</v>
      </c>
      <c r="X401" s="35">
        <f t="shared" si="122"/>
        <v>0</v>
      </c>
      <c r="Y401" s="35">
        <f t="shared" si="122"/>
        <v>0</v>
      </c>
      <c r="Z401" s="35">
        <f t="shared" si="122"/>
        <v>0</v>
      </c>
      <c r="AA401" s="35">
        <f t="shared" si="118"/>
        <v>0</v>
      </c>
      <c r="AB401" s="35">
        <f t="shared" si="119"/>
        <v>0</v>
      </c>
    </row>
    <row r="402" spans="1:28" ht="31.5" customHeight="1" x14ac:dyDescent="0.25">
      <c r="A402" s="36" t="s">
        <v>647</v>
      </c>
      <c r="B402" s="43" t="s">
        <v>40</v>
      </c>
      <c r="C402" s="38" t="s">
        <v>36</v>
      </c>
      <c r="D402" s="35">
        <v>0</v>
      </c>
      <c r="E402" s="35">
        <v>0</v>
      </c>
      <c r="F402" s="35">
        <v>0</v>
      </c>
      <c r="G402" s="35">
        <v>0</v>
      </c>
      <c r="H402" s="35">
        <v>0</v>
      </c>
      <c r="I402" s="35">
        <v>0</v>
      </c>
      <c r="J402" s="35">
        <v>0</v>
      </c>
      <c r="K402" s="35">
        <v>0</v>
      </c>
      <c r="L402" s="35">
        <v>0</v>
      </c>
      <c r="M402" s="35">
        <v>0</v>
      </c>
      <c r="N402" s="35">
        <v>0</v>
      </c>
      <c r="O402" s="35">
        <v>0</v>
      </c>
      <c r="P402" s="35">
        <v>0</v>
      </c>
      <c r="Q402" s="35">
        <v>0</v>
      </c>
      <c r="R402" s="35">
        <v>0</v>
      </c>
      <c r="S402" s="35">
        <v>0</v>
      </c>
      <c r="T402" s="35">
        <v>0</v>
      </c>
      <c r="U402" s="35">
        <v>0</v>
      </c>
      <c r="V402" s="35">
        <v>0</v>
      </c>
      <c r="W402" s="35">
        <v>0</v>
      </c>
      <c r="X402" s="35">
        <v>0</v>
      </c>
      <c r="Y402" s="35">
        <v>0</v>
      </c>
      <c r="Z402" s="35">
        <v>0</v>
      </c>
      <c r="AA402" s="35">
        <f t="shared" si="118"/>
        <v>0</v>
      </c>
      <c r="AB402" s="35">
        <f t="shared" si="119"/>
        <v>0</v>
      </c>
    </row>
    <row r="403" spans="1:28" ht="31.5" customHeight="1" x14ac:dyDescent="0.25">
      <c r="A403" s="36" t="s">
        <v>648</v>
      </c>
      <c r="B403" s="43" t="s">
        <v>42</v>
      </c>
      <c r="C403" s="38" t="s">
        <v>36</v>
      </c>
      <c r="D403" s="35">
        <v>0</v>
      </c>
      <c r="E403" s="35">
        <v>0</v>
      </c>
      <c r="F403" s="35">
        <v>0</v>
      </c>
      <c r="G403" s="35">
        <v>0</v>
      </c>
      <c r="H403" s="35">
        <v>0</v>
      </c>
      <c r="I403" s="35">
        <v>0</v>
      </c>
      <c r="J403" s="35">
        <v>0</v>
      </c>
      <c r="K403" s="35">
        <v>0</v>
      </c>
      <c r="L403" s="35">
        <v>0</v>
      </c>
      <c r="M403" s="35">
        <v>0</v>
      </c>
      <c r="N403" s="35">
        <v>0</v>
      </c>
      <c r="O403" s="35">
        <v>0</v>
      </c>
      <c r="P403" s="35">
        <v>0</v>
      </c>
      <c r="Q403" s="35">
        <v>0</v>
      </c>
      <c r="R403" s="35">
        <v>0</v>
      </c>
      <c r="S403" s="35">
        <v>0</v>
      </c>
      <c r="T403" s="35">
        <v>0</v>
      </c>
      <c r="U403" s="35">
        <v>0</v>
      </c>
      <c r="V403" s="35">
        <v>0</v>
      </c>
      <c r="W403" s="35">
        <v>0</v>
      </c>
      <c r="X403" s="35">
        <v>0</v>
      </c>
      <c r="Y403" s="35">
        <v>0</v>
      </c>
      <c r="Z403" s="35">
        <v>0</v>
      </c>
      <c r="AA403" s="35">
        <f t="shared" si="118"/>
        <v>0</v>
      </c>
      <c r="AB403" s="35">
        <f t="shared" si="119"/>
        <v>0</v>
      </c>
    </row>
    <row r="404" spans="1:28" ht="31.5" customHeight="1" x14ac:dyDescent="0.25">
      <c r="A404" s="36" t="s">
        <v>649</v>
      </c>
      <c r="B404" s="43" t="s">
        <v>44</v>
      </c>
      <c r="C404" s="38" t="s">
        <v>36</v>
      </c>
      <c r="D404" s="35">
        <v>0</v>
      </c>
      <c r="E404" s="35">
        <v>0</v>
      </c>
      <c r="F404" s="35">
        <v>0</v>
      </c>
      <c r="G404" s="35">
        <v>0</v>
      </c>
      <c r="H404" s="35">
        <v>0</v>
      </c>
      <c r="I404" s="35">
        <v>0</v>
      </c>
      <c r="J404" s="35">
        <v>0</v>
      </c>
      <c r="K404" s="35">
        <v>0</v>
      </c>
      <c r="L404" s="35">
        <v>0</v>
      </c>
      <c r="M404" s="35">
        <v>0</v>
      </c>
      <c r="N404" s="35">
        <v>0</v>
      </c>
      <c r="O404" s="35">
        <v>0</v>
      </c>
      <c r="P404" s="35">
        <v>0</v>
      </c>
      <c r="Q404" s="35">
        <v>0</v>
      </c>
      <c r="R404" s="35">
        <v>0</v>
      </c>
      <c r="S404" s="35">
        <v>0</v>
      </c>
      <c r="T404" s="35">
        <v>0</v>
      </c>
      <c r="U404" s="35">
        <v>0</v>
      </c>
      <c r="V404" s="35">
        <v>0</v>
      </c>
      <c r="W404" s="35">
        <v>0</v>
      </c>
      <c r="X404" s="35">
        <v>0</v>
      </c>
      <c r="Y404" s="35">
        <v>0</v>
      </c>
      <c r="Z404" s="35">
        <v>0</v>
      </c>
      <c r="AA404" s="35">
        <f t="shared" si="118"/>
        <v>0</v>
      </c>
      <c r="AB404" s="35">
        <f t="shared" si="119"/>
        <v>0</v>
      </c>
    </row>
    <row r="405" spans="1:28" ht="15.75" customHeight="1" x14ac:dyDescent="0.25">
      <c r="A405" s="36" t="s">
        <v>650</v>
      </c>
      <c r="B405" s="43" t="s">
        <v>425</v>
      </c>
      <c r="C405" s="38" t="s">
        <v>36</v>
      </c>
      <c r="D405" s="35" t="s">
        <v>47</v>
      </c>
      <c r="E405" s="35" t="s">
        <v>47</v>
      </c>
      <c r="F405" s="35" t="s">
        <v>47</v>
      </c>
      <c r="G405" s="35" t="s">
        <v>47</v>
      </c>
      <c r="H405" s="35" t="s">
        <v>47</v>
      </c>
      <c r="I405" s="35" t="s">
        <v>47</v>
      </c>
      <c r="J405" s="35" t="s">
        <v>47</v>
      </c>
      <c r="K405" s="35" t="s">
        <v>47</v>
      </c>
      <c r="L405" s="35" t="s">
        <v>47</v>
      </c>
      <c r="M405" s="35" t="s">
        <v>47</v>
      </c>
      <c r="N405" s="35" t="s">
        <v>47</v>
      </c>
      <c r="O405" s="35" t="s">
        <v>47</v>
      </c>
      <c r="P405" s="35" t="s">
        <v>47</v>
      </c>
      <c r="Q405" s="35" t="s">
        <v>47</v>
      </c>
      <c r="R405" s="35" t="s">
        <v>47</v>
      </c>
      <c r="S405" s="35" t="s">
        <v>47</v>
      </c>
      <c r="T405" s="35" t="s">
        <v>47</v>
      </c>
      <c r="U405" s="35" t="s">
        <v>47</v>
      </c>
      <c r="V405" s="35" t="s">
        <v>47</v>
      </c>
      <c r="W405" s="35" t="s">
        <v>47</v>
      </c>
      <c r="X405" s="35" t="s">
        <v>47</v>
      </c>
      <c r="Y405" s="35" t="s">
        <v>47</v>
      </c>
      <c r="Z405" s="35" t="s">
        <v>47</v>
      </c>
      <c r="AA405" s="35" t="s">
        <v>47</v>
      </c>
      <c r="AB405" s="35" t="s">
        <v>47</v>
      </c>
    </row>
    <row r="406" spans="1:28" ht="15.75" customHeight="1" x14ac:dyDescent="0.25">
      <c r="A406" s="36" t="s">
        <v>651</v>
      </c>
      <c r="B406" s="43" t="s">
        <v>428</v>
      </c>
      <c r="C406" s="38" t="s">
        <v>36</v>
      </c>
      <c r="D406" s="35">
        <v>0</v>
      </c>
      <c r="E406" s="35">
        <v>271.18869542796011</v>
      </c>
      <c r="F406" s="35">
        <v>195.38927267669507</v>
      </c>
      <c r="G406" s="35">
        <v>144.76189025008352</v>
      </c>
      <c r="H406" s="35">
        <v>152.09428992000002</v>
      </c>
      <c r="I406" s="35">
        <v>456.73363935219407</v>
      </c>
      <c r="J406" s="35">
        <v>419.62656413119987</v>
      </c>
      <c r="K406" s="35">
        <v>425.54041811399998</v>
      </c>
      <c r="L406" s="46">
        <v>467.19175784999993</v>
      </c>
      <c r="M406" s="35">
        <v>457.08294693600004</v>
      </c>
      <c r="N406" s="46">
        <v>457.08294693600004</v>
      </c>
      <c r="O406" s="35">
        <v>485.00544748600004</v>
      </c>
      <c r="P406" s="46">
        <v>371.87534308916105</v>
      </c>
      <c r="Q406" s="35">
        <v>501.29308653599998</v>
      </c>
      <c r="R406" s="46">
        <v>494.09017620287955</v>
      </c>
      <c r="S406" s="35">
        <v>524.52622991600003</v>
      </c>
      <c r="T406" s="46">
        <v>503.18626819133283</v>
      </c>
      <c r="U406" s="35">
        <v>545.50727911264005</v>
      </c>
      <c r="V406" s="46">
        <v>499.96912868820101</v>
      </c>
      <c r="W406" s="35">
        <v>567.3275702771457</v>
      </c>
      <c r="X406" s="46">
        <v>499.96912868820101</v>
      </c>
      <c r="Y406" s="35">
        <v>590.02067308823155</v>
      </c>
      <c r="Z406" s="46">
        <v>499.96912868820101</v>
      </c>
      <c r="AA406" s="35">
        <f>H406+J406+K406+M406+O406+Q406+S406+U406+W406+Y406</f>
        <v>4668.0245055172172</v>
      </c>
      <c r="AB406" s="35">
        <f>H406+J406+L406+N406+P406+R406+T406+V406+X406+Z406</f>
        <v>4365.0547323851761</v>
      </c>
    </row>
    <row r="407" spans="1:28" ht="15.75" customHeight="1" x14ac:dyDescent="0.25">
      <c r="A407" s="36" t="s">
        <v>652</v>
      </c>
      <c r="B407" s="43" t="s">
        <v>431</v>
      </c>
      <c r="C407" s="38" t="s">
        <v>36</v>
      </c>
      <c r="D407" s="35" t="s">
        <v>47</v>
      </c>
      <c r="E407" s="35" t="s">
        <v>47</v>
      </c>
      <c r="F407" s="35" t="s">
        <v>47</v>
      </c>
      <c r="G407" s="35" t="s">
        <v>47</v>
      </c>
      <c r="H407" s="35" t="s">
        <v>47</v>
      </c>
      <c r="I407" s="35" t="s">
        <v>47</v>
      </c>
      <c r="J407" s="35" t="s">
        <v>47</v>
      </c>
      <c r="K407" s="35" t="s">
        <v>47</v>
      </c>
      <c r="L407" s="35" t="s">
        <v>47</v>
      </c>
      <c r="M407" s="35" t="s">
        <v>47</v>
      </c>
      <c r="N407" s="35" t="s">
        <v>47</v>
      </c>
      <c r="O407" s="35" t="s">
        <v>47</v>
      </c>
      <c r="P407" s="35" t="s">
        <v>47</v>
      </c>
      <c r="Q407" s="35" t="s">
        <v>47</v>
      </c>
      <c r="R407" s="35" t="s">
        <v>47</v>
      </c>
      <c r="S407" s="35" t="s">
        <v>47</v>
      </c>
      <c r="T407" s="35" t="s">
        <v>47</v>
      </c>
      <c r="U407" s="35" t="s">
        <v>47</v>
      </c>
      <c r="V407" s="35" t="s">
        <v>47</v>
      </c>
      <c r="W407" s="35" t="s">
        <v>47</v>
      </c>
      <c r="X407" s="35" t="s">
        <v>47</v>
      </c>
      <c r="Y407" s="35" t="s">
        <v>47</v>
      </c>
      <c r="Z407" s="35" t="s">
        <v>47</v>
      </c>
      <c r="AA407" s="35" t="s">
        <v>47</v>
      </c>
      <c r="AB407" s="35" t="s">
        <v>47</v>
      </c>
    </row>
    <row r="408" spans="1:28" ht="15.75" customHeight="1" x14ac:dyDescent="0.25">
      <c r="A408" s="36" t="s">
        <v>653</v>
      </c>
      <c r="B408" s="43" t="s">
        <v>437</v>
      </c>
      <c r="C408" s="38" t="s">
        <v>36</v>
      </c>
      <c r="D408" s="35">
        <v>0</v>
      </c>
      <c r="E408" s="35">
        <v>0</v>
      </c>
      <c r="F408" s="35">
        <v>0</v>
      </c>
      <c r="G408" s="35">
        <v>0</v>
      </c>
      <c r="H408" s="35">
        <v>0</v>
      </c>
      <c r="I408" s="35">
        <v>0</v>
      </c>
      <c r="J408" s="35">
        <v>0</v>
      </c>
      <c r="K408" s="35">
        <v>0</v>
      </c>
      <c r="L408" s="35">
        <v>0</v>
      </c>
      <c r="M408" s="35">
        <v>0</v>
      </c>
      <c r="N408" s="35">
        <v>0</v>
      </c>
      <c r="O408" s="35">
        <v>0</v>
      </c>
      <c r="P408" s="35">
        <v>0</v>
      </c>
      <c r="Q408" s="35">
        <v>0</v>
      </c>
      <c r="R408" s="35">
        <v>0</v>
      </c>
      <c r="S408" s="35">
        <v>0</v>
      </c>
      <c r="T408" s="35">
        <v>0</v>
      </c>
      <c r="U408" s="35">
        <v>0</v>
      </c>
      <c r="V408" s="35">
        <v>0</v>
      </c>
      <c r="W408" s="35">
        <v>0</v>
      </c>
      <c r="X408" s="35">
        <v>0</v>
      </c>
      <c r="Y408" s="35">
        <v>0</v>
      </c>
      <c r="Z408" s="35">
        <v>0</v>
      </c>
      <c r="AA408" s="35">
        <f>H408+J408+K408+M408+O408+Q408+S408+U408+W408+Y408</f>
        <v>0</v>
      </c>
      <c r="AB408" s="35">
        <f>H408+J408+L408+N408+P408+R408+T408+V408+X408+Z408</f>
        <v>0</v>
      </c>
    </row>
    <row r="409" spans="1:28" ht="15.75" customHeight="1" x14ac:dyDescent="0.25">
      <c r="A409" s="36" t="s">
        <v>654</v>
      </c>
      <c r="B409" s="43" t="s">
        <v>440</v>
      </c>
      <c r="C409" s="38" t="s">
        <v>36</v>
      </c>
      <c r="D409" s="35" t="s">
        <v>47</v>
      </c>
      <c r="E409" s="35" t="s">
        <v>47</v>
      </c>
      <c r="F409" s="35" t="s">
        <v>47</v>
      </c>
      <c r="G409" s="35" t="s">
        <v>47</v>
      </c>
      <c r="H409" s="35" t="s">
        <v>47</v>
      </c>
      <c r="I409" s="35" t="s">
        <v>47</v>
      </c>
      <c r="J409" s="35" t="s">
        <v>47</v>
      </c>
      <c r="K409" s="35" t="s">
        <v>47</v>
      </c>
      <c r="L409" s="35" t="s">
        <v>47</v>
      </c>
      <c r="M409" s="35" t="s">
        <v>47</v>
      </c>
      <c r="N409" s="35" t="s">
        <v>47</v>
      </c>
      <c r="O409" s="35" t="s">
        <v>47</v>
      </c>
      <c r="P409" s="35" t="s">
        <v>47</v>
      </c>
      <c r="Q409" s="35" t="s">
        <v>47</v>
      </c>
      <c r="R409" s="35" t="s">
        <v>47</v>
      </c>
      <c r="S409" s="35" t="s">
        <v>47</v>
      </c>
      <c r="T409" s="35" t="s">
        <v>47</v>
      </c>
      <c r="U409" s="35" t="s">
        <v>47</v>
      </c>
      <c r="V409" s="35" t="s">
        <v>47</v>
      </c>
      <c r="W409" s="35" t="s">
        <v>47</v>
      </c>
      <c r="X409" s="35" t="s">
        <v>47</v>
      </c>
      <c r="Y409" s="35" t="s">
        <v>47</v>
      </c>
      <c r="Z409" s="35" t="s">
        <v>47</v>
      </c>
      <c r="AA409" s="35" t="s">
        <v>47</v>
      </c>
      <c r="AB409" s="35" t="s">
        <v>47</v>
      </c>
    </row>
    <row r="410" spans="1:28" ht="31.5" customHeight="1" x14ac:dyDescent="0.25">
      <c r="A410" s="36" t="s">
        <v>655</v>
      </c>
      <c r="B410" s="43" t="s">
        <v>443</v>
      </c>
      <c r="C410" s="38" t="s">
        <v>36</v>
      </c>
      <c r="D410" s="35" t="s">
        <v>47</v>
      </c>
      <c r="E410" s="35" t="s">
        <v>47</v>
      </c>
      <c r="F410" s="35" t="s">
        <v>47</v>
      </c>
      <c r="G410" s="35" t="s">
        <v>47</v>
      </c>
      <c r="H410" s="35" t="s">
        <v>47</v>
      </c>
      <c r="I410" s="35" t="s">
        <v>47</v>
      </c>
      <c r="J410" s="35" t="s">
        <v>47</v>
      </c>
      <c r="K410" s="35" t="s">
        <v>47</v>
      </c>
      <c r="L410" s="35" t="s">
        <v>47</v>
      </c>
      <c r="M410" s="35" t="s">
        <v>47</v>
      </c>
      <c r="N410" s="35" t="s">
        <v>47</v>
      </c>
      <c r="O410" s="35" t="s">
        <v>47</v>
      </c>
      <c r="P410" s="35" t="s">
        <v>47</v>
      </c>
      <c r="Q410" s="35" t="s">
        <v>47</v>
      </c>
      <c r="R410" s="35" t="s">
        <v>47</v>
      </c>
      <c r="S410" s="35" t="s">
        <v>47</v>
      </c>
      <c r="T410" s="35" t="s">
        <v>47</v>
      </c>
      <c r="U410" s="35" t="s">
        <v>47</v>
      </c>
      <c r="V410" s="35" t="s">
        <v>47</v>
      </c>
      <c r="W410" s="35" t="s">
        <v>47</v>
      </c>
      <c r="X410" s="35" t="s">
        <v>47</v>
      </c>
      <c r="Y410" s="35" t="s">
        <v>47</v>
      </c>
      <c r="Z410" s="35" t="s">
        <v>47</v>
      </c>
      <c r="AA410" s="35" t="s">
        <v>47</v>
      </c>
      <c r="AB410" s="35" t="s">
        <v>47</v>
      </c>
    </row>
    <row r="411" spans="1:28" ht="15.75" customHeight="1" x14ac:dyDescent="0.25">
      <c r="A411" s="36" t="s">
        <v>656</v>
      </c>
      <c r="B411" s="44" t="s">
        <v>61</v>
      </c>
      <c r="C411" s="38" t="s">
        <v>36</v>
      </c>
      <c r="D411" s="35" t="s">
        <v>47</v>
      </c>
      <c r="E411" s="35" t="s">
        <v>47</v>
      </c>
      <c r="F411" s="35" t="s">
        <v>47</v>
      </c>
      <c r="G411" s="35" t="s">
        <v>47</v>
      </c>
      <c r="H411" s="35" t="s">
        <v>47</v>
      </c>
      <c r="I411" s="35" t="s">
        <v>47</v>
      </c>
      <c r="J411" s="35" t="s">
        <v>47</v>
      </c>
      <c r="K411" s="35" t="s">
        <v>47</v>
      </c>
      <c r="L411" s="35" t="s">
        <v>47</v>
      </c>
      <c r="M411" s="35" t="s">
        <v>47</v>
      </c>
      <c r="N411" s="35" t="s">
        <v>47</v>
      </c>
      <c r="O411" s="35" t="s">
        <v>47</v>
      </c>
      <c r="P411" s="35" t="s">
        <v>47</v>
      </c>
      <c r="Q411" s="35" t="s">
        <v>47</v>
      </c>
      <c r="R411" s="35" t="s">
        <v>47</v>
      </c>
      <c r="S411" s="35" t="s">
        <v>47</v>
      </c>
      <c r="T411" s="35" t="s">
        <v>47</v>
      </c>
      <c r="U411" s="35" t="s">
        <v>47</v>
      </c>
      <c r="V411" s="35" t="s">
        <v>47</v>
      </c>
      <c r="W411" s="35" t="s">
        <v>47</v>
      </c>
      <c r="X411" s="35" t="s">
        <v>47</v>
      </c>
      <c r="Y411" s="35" t="s">
        <v>47</v>
      </c>
      <c r="Z411" s="35" t="s">
        <v>47</v>
      </c>
      <c r="AA411" s="35" t="s">
        <v>47</v>
      </c>
      <c r="AB411" s="35" t="s">
        <v>47</v>
      </c>
    </row>
    <row r="412" spans="1:28" ht="15.75" customHeight="1" x14ac:dyDescent="0.25">
      <c r="A412" s="36" t="s">
        <v>657</v>
      </c>
      <c r="B412" s="74" t="s">
        <v>63</v>
      </c>
      <c r="C412" s="38" t="s">
        <v>36</v>
      </c>
      <c r="D412" s="35" t="s">
        <v>47</v>
      </c>
      <c r="E412" s="35" t="s">
        <v>47</v>
      </c>
      <c r="F412" s="35" t="s">
        <v>47</v>
      </c>
      <c r="G412" s="35" t="s">
        <v>47</v>
      </c>
      <c r="H412" s="35" t="s">
        <v>47</v>
      </c>
      <c r="I412" s="35" t="s">
        <v>47</v>
      </c>
      <c r="J412" s="35" t="s">
        <v>47</v>
      </c>
      <c r="K412" s="35" t="s">
        <v>47</v>
      </c>
      <c r="L412" s="35" t="s">
        <v>47</v>
      </c>
      <c r="M412" s="35" t="s">
        <v>47</v>
      </c>
      <c r="N412" s="35" t="s">
        <v>47</v>
      </c>
      <c r="O412" s="35" t="s">
        <v>47</v>
      </c>
      <c r="P412" s="35" t="s">
        <v>47</v>
      </c>
      <c r="Q412" s="35" t="s">
        <v>47</v>
      </c>
      <c r="R412" s="35" t="s">
        <v>47</v>
      </c>
      <c r="S412" s="35" t="s">
        <v>47</v>
      </c>
      <c r="T412" s="35" t="s">
        <v>47</v>
      </c>
      <c r="U412" s="35" t="s">
        <v>47</v>
      </c>
      <c r="V412" s="35" t="s">
        <v>47</v>
      </c>
      <c r="W412" s="35" t="s">
        <v>47</v>
      </c>
      <c r="X412" s="35" t="s">
        <v>47</v>
      </c>
      <c r="Y412" s="35" t="s">
        <v>47</v>
      </c>
      <c r="Z412" s="35" t="s">
        <v>47</v>
      </c>
      <c r="AA412" s="35" t="s">
        <v>47</v>
      </c>
      <c r="AB412" s="35" t="s">
        <v>47</v>
      </c>
    </row>
    <row r="413" spans="1:28" ht="15.75" customHeight="1" x14ac:dyDescent="0.25">
      <c r="A413" s="36" t="s">
        <v>658</v>
      </c>
      <c r="B413" s="41" t="s">
        <v>659</v>
      </c>
      <c r="C413" s="38" t="s">
        <v>36</v>
      </c>
      <c r="D413" s="35">
        <v>0</v>
      </c>
      <c r="E413" s="35">
        <v>0</v>
      </c>
      <c r="F413" s="35">
        <v>0</v>
      </c>
      <c r="G413" s="35">
        <v>0</v>
      </c>
      <c r="H413" s="35">
        <v>0</v>
      </c>
      <c r="I413" s="35">
        <v>0</v>
      </c>
      <c r="J413" s="35">
        <v>0</v>
      </c>
      <c r="K413" s="35">
        <v>0</v>
      </c>
      <c r="L413" s="46">
        <v>0</v>
      </c>
      <c r="M413" s="35">
        <v>0</v>
      </c>
      <c r="N413" s="46">
        <v>0</v>
      </c>
      <c r="O413" s="35">
        <v>0</v>
      </c>
      <c r="P413" s="46">
        <v>0</v>
      </c>
      <c r="Q413" s="35">
        <v>0</v>
      </c>
      <c r="R413" s="46">
        <v>0</v>
      </c>
      <c r="S413" s="35">
        <v>0</v>
      </c>
      <c r="T413" s="46">
        <v>0</v>
      </c>
      <c r="U413" s="35">
        <v>0</v>
      </c>
      <c r="V413" s="46">
        <v>0</v>
      </c>
      <c r="W413" s="35">
        <v>0</v>
      </c>
      <c r="X413" s="46">
        <v>0</v>
      </c>
      <c r="Y413" s="35">
        <v>0</v>
      </c>
      <c r="Z413" s="46">
        <v>0</v>
      </c>
      <c r="AA413" s="35">
        <f t="shared" ref="AA413:AA418" si="123">H413+J413+K413+M413+O413+Q413+S413+U413+W413+Y413</f>
        <v>0</v>
      </c>
      <c r="AB413" s="35">
        <f t="shared" ref="AB413:AB418" si="124">H413+J413+L413+N413+P413+R413+T413+V413+X413+Z413</f>
        <v>0</v>
      </c>
    </row>
    <row r="414" spans="1:28" ht="15.75" customHeight="1" x14ac:dyDescent="0.25">
      <c r="A414" s="36" t="s">
        <v>660</v>
      </c>
      <c r="B414" s="41" t="s">
        <v>661</v>
      </c>
      <c r="C414" s="38" t="s">
        <v>36</v>
      </c>
      <c r="D414" s="46">
        <f>SUM(D415,D419:D424)</f>
        <v>0</v>
      </c>
      <c r="E414" s="46">
        <f t="shared" ref="E414:Z414" si="125">SUM(E415,E419:E424)</f>
        <v>0</v>
      </c>
      <c r="F414" s="46">
        <f t="shared" si="125"/>
        <v>0</v>
      </c>
      <c r="G414" s="46">
        <f t="shared" si="125"/>
        <v>0</v>
      </c>
      <c r="H414" s="46">
        <f t="shared" si="125"/>
        <v>0</v>
      </c>
      <c r="I414" s="46">
        <f t="shared" si="125"/>
        <v>125.15546460992704</v>
      </c>
      <c r="J414" s="46">
        <f t="shared" si="125"/>
        <v>0</v>
      </c>
      <c r="K414" s="46">
        <f t="shared" si="125"/>
        <v>0</v>
      </c>
      <c r="L414" s="46">
        <f t="shared" si="125"/>
        <v>12.003130620000011</v>
      </c>
      <c r="M414" s="46">
        <f t="shared" si="125"/>
        <v>0</v>
      </c>
      <c r="N414" s="46">
        <f t="shared" si="125"/>
        <v>0</v>
      </c>
      <c r="O414" s="46">
        <f t="shared" si="125"/>
        <v>0</v>
      </c>
      <c r="P414" s="46">
        <f t="shared" si="125"/>
        <v>0</v>
      </c>
      <c r="Q414" s="46">
        <f t="shared" si="125"/>
        <v>0</v>
      </c>
      <c r="R414" s="46">
        <f t="shared" si="125"/>
        <v>0</v>
      </c>
      <c r="S414" s="46">
        <f t="shared" si="125"/>
        <v>0</v>
      </c>
      <c r="T414" s="46">
        <f t="shared" si="125"/>
        <v>0</v>
      </c>
      <c r="U414" s="46">
        <f t="shared" si="125"/>
        <v>0</v>
      </c>
      <c r="V414" s="46">
        <f t="shared" si="125"/>
        <v>0</v>
      </c>
      <c r="W414" s="46">
        <f t="shared" si="125"/>
        <v>0</v>
      </c>
      <c r="X414" s="46">
        <f t="shared" si="125"/>
        <v>0</v>
      </c>
      <c r="Y414" s="46">
        <f t="shared" si="125"/>
        <v>0</v>
      </c>
      <c r="Z414" s="46">
        <f t="shared" si="125"/>
        <v>0</v>
      </c>
      <c r="AA414" s="35">
        <f t="shared" si="123"/>
        <v>0</v>
      </c>
      <c r="AB414" s="35">
        <f t="shared" si="124"/>
        <v>12.003130620000011</v>
      </c>
    </row>
    <row r="415" spans="1:28" ht="15.75" customHeight="1" x14ac:dyDescent="0.25">
      <c r="A415" s="36" t="s">
        <v>662</v>
      </c>
      <c r="B415" s="43" t="s">
        <v>646</v>
      </c>
      <c r="C415" s="38" t="s">
        <v>36</v>
      </c>
      <c r="D415" s="35">
        <f>SUM(D416:D418)</f>
        <v>0</v>
      </c>
      <c r="E415" s="35">
        <f t="shared" ref="E415:Z415" si="126">SUM(E416:E418)</f>
        <v>0</v>
      </c>
      <c r="F415" s="35">
        <f t="shared" si="126"/>
        <v>0</v>
      </c>
      <c r="G415" s="35">
        <f t="shared" si="126"/>
        <v>0</v>
      </c>
      <c r="H415" s="35">
        <f t="shared" si="126"/>
        <v>0</v>
      </c>
      <c r="I415" s="35">
        <f t="shared" si="126"/>
        <v>0</v>
      </c>
      <c r="J415" s="35">
        <f t="shared" si="126"/>
        <v>0</v>
      </c>
      <c r="K415" s="35">
        <f t="shared" si="126"/>
        <v>0</v>
      </c>
      <c r="L415" s="35">
        <f t="shared" si="126"/>
        <v>0</v>
      </c>
      <c r="M415" s="35">
        <f t="shared" si="126"/>
        <v>0</v>
      </c>
      <c r="N415" s="35">
        <f t="shared" si="126"/>
        <v>0</v>
      </c>
      <c r="O415" s="35">
        <f t="shared" si="126"/>
        <v>0</v>
      </c>
      <c r="P415" s="35">
        <f t="shared" si="126"/>
        <v>0</v>
      </c>
      <c r="Q415" s="35">
        <f t="shared" si="126"/>
        <v>0</v>
      </c>
      <c r="R415" s="35">
        <f t="shared" si="126"/>
        <v>0</v>
      </c>
      <c r="S415" s="35">
        <f t="shared" si="126"/>
        <v>0</v>
      </c>
      <c r="T415" s="35">
        <f t="shared" si="126"/>
        <v>0</v>
      </c>
      <c r="U415" s="35">
        <f t="shared" si="126"/>
        <v>0</v>
      </c>
      <c r="V415" s="35">
        <f t="shared" si="126"/>
        <v>0</v>
      </c>
      <c r="W415" s="35">
        <f t="shared" si="126"/>
        <v>0</v>
      </c>
      <c r="X415" s="35">
        <f t="shared" si="126"/>
        <v>0</v>
      </c>
      <c r="Y415" s="35">
        <f t="shared" si="126"/>
        <v>0</v>
      </c>
      <c r="Z415" s="35">
        <f t="shared" si="126"/>
        <v>0</v>
      </c>
      <c r="AA415" s="35">
        <f t="shared" si="123"/>
        <v>0</v>
      </c>
      <c r="AB415" s="35">
        <f t="shared" si="124"/>
        <v>0</v>
      </c>
    </row>
    <row r="416" spans="1:28" ht="31.5" customHeight="1" x14ac:dyDescent="0.25">
      <c r="A416" s="36" t="s">
        <v>663</v>
      </c>
      <c r="B416" s="43" t="s">
        <v>40</v>
      </c>
      <c r="C416" s="38" t="s">
        <v>36</v>
      </c>
      <c r="D416" s="35">
        <v>0</v>
      </c>
      <c r="E416" s="35">
        <v>0</v>
      </c>
      <c r="F416" s="35">
        <v>0</v>
      </c>
      <c r="G416" s="35">
        <v>0</v>
      </c>
      <c r="H416" s="35">
        <v>0</v>
      </c>
      <c r="I416" s="35">
        <v>0</v>
      </c>
      <c r="J416" s="35">
        <v>0</v>
      </c>
      <c r="K416" s="35">
        <v>0</v>
      </c>
      <c r="L416" s="35">
        <v>0</v>
      </c>
      <c r="M416" s="35">
        <v>0</v>
      </c>
      <c r="N416" s="35">
        <v>0</v>
      </c>
      <c r="O416" s="35">
        <v>0</v>
      </c>
      <c r="P416" s="35">
        <v>0</v>
      </c>
      <c r="Q416" s="35">
        <v>0</v>
      </c>
      <c r="R416" s="35">
        <v>0</v>
      </c>
      <c r="S416" s="35">
        <v>0</v>
      </c>
      <c r="T416" s="35">
        <v>0</v>
      </c>
      <c r="U416" s="35">
        <v>0</v>
      </c>
      <c r="V416" s="35">
        <v>0</v>
      </c>
      <c r="W416" s="35">
        <v>0</v>
      </c>
      <c r="X416" s="35">
        <v>0</v>
      </c>
      <c r="Y416" s="35">
        <v>0</v>
      </c>
      <c r="Z416" s="35">
        <v>0</v>
      </c>
      <c r="AA416" s="35">
        <f t="shared" si="123"/>
        <v>0</v>
      </c>
      <c r="AB416" s="35">
        <f t="shared" si="124"/>
        <v>0</v>
      </c>
    </row>
    <row r="417" spans="1:28" ht="31.5" customHeight="1" x14ac:dyDescent="0.25">
      <c r="A417" s="36" t="s">
        <v>664</v>
      </c>
      <c r="B417" s="43" t="s">
        <v>42</v>
      </c>
      <c r="C417" s="38" t="s">
        <v>36</v>
      </c>
      <c r="D417" s="35">
        <v>0</v>
      </c>
      <c r="E417" s="35">
        <v>0</v>
      </c>
      <c r="F417" s="35">
        <v>0</v>
      </c>
      <c r="G417" s="35">
        <v>0</v>
      </c>
      <c r="H417" s="35">
        <v>0</v>
      </c>
      <c r="I417" s="35">
        <v>0</v>
      </c>
      <c r="J417" s="35">
        <v>0</v>
      </c>
      <c r="K417" s="35">
        <v>0</v>
      </c>
      <c r="L417" s="35">
        <v>0</v>
      </c>
      <c r="M417" s="35">
        <v>0</v>
      </c>
      <c r="N417" s="35">
        <v>0</v>
      </c>
      <c r="O417" s="35">
        <v>0</v>
      </c>
      <c r="P417" s="35">
        <v>0</v>
      </c>
      <c r="Q417" s="35">
        <v>0</v>
      </c>
      <c r="R417" s="35">
        <v>0</v>
      </c>
      <c r="S417" s="35">
        <v>0</v>
      </c>
      <c r="T417" s="35">
        <v>0</v>
      </c>
      <c r="U417" s="35">
        <v>0</v>
      </c>
      <c r="V417" s="35">
        <v>0</v>
      </c>
      <c r="W417" s="35">
        <v>0</v>
      </c>
      <c r="X417" s="35">
        <v>0</v>
      </c>
      <c r="Y417" s="35">
        <v>0</v>
      </c>
      <c r="Z417" s="35">
        <v>0</v>
      </c>
      <c r="AA417" s="35">
        <f t="shared" si="123"/>
        <v>0</v>
      </c>
      <c r="AB417" s="35">
        <f t="shared" si="124"/>
        <v>0</v>
      </c>
    </row>
    <row r="418" spans="1:28" ht="31.5" customHeight="1" x14ac:dyDescent="0.25">
      <c r="A418" s="36" t="s">
        <v>665</v>
      </c>
      <c r="B418" s="43" t="s">
        <v>44</v>
      </c>
      <c r="C418" s="38" t="s">
        <v>36</v>
      </c>
      <c r="D418" s="35">
        <v>0</v>
      </c>
      <c r="E418" s="35">
        <v>0</v>
      </c>
      <c r="F418" s="35">
        <v>0</v>
      </c>
      <c r="G418" s="35">
        <v>0</v>
      </c>
      <c r="H418" s="35">
        <v>0</v>
      </c>
      <c r="I418" s="35">
        <v>0</v>
      </c>
      <c r="J418" s="35">
        <v>0</v>
      </c>
      <c r="K418" s="35">
        <v>0</v>
      </c>
      <c r="L418" s="35">
        <v>0</v>
      </c>
      <c r="M418" s="35">
        <v>0</v>
      </c>
      <c r="N418" s="35">
        <v>0</v>
      </c>
      <c r="O418" s="35">
        <v>0</v>
      </c>
      <c r="P418" s="35">
        <v>0</v>
      </c>
      <c r="Q418" s="35">
        <v>0</v>
      </c>
      <c r="R418" s="35">
        <v>0</v>
      </c>
      <c r="S418" s="35">
        <v>0</v>
      </c>
      <c r="T418" s="35">
        <v>0</v>
      </c>
      <c r="U418" s="35">
        <v>0</v>
      </c>
      <c r="V418" s="35">
        <v>0</v>
      </c>
      <c r="W418" s="35">
        <v>0</v>
      </c>
      <c r="X418" s="35">
        <v>0</v>
      </c>
      <c r="Y418" s="35">
        <v>0</v>
      </c>
      <c r="Z418" s="35">
        <v>0</v>
      </c>
      <c r="AA418" s="35">
        <f t="shared" si="123"/>
        <v>0</v>
      </c>
      <c r="AB418" s="35">
        <f t="shared" si="124"/>
        <v>0</v>
      </c>
    </row>
    <row r="419" spans="1:28" ht="15.75" customHeight="1" x14ac:dyDescent="0.25">
      <c r="A419" s="36" t="s">
        <v>666</v>
      </c>
      <c r="B419" s="43" t="s">
        <v>425</v>
      </c>
      <c r="C419" s="38" t="s">
        <v>36</v>
      </c>
      <c r="D419" s="35" t="s">
        <v>47</v>
      </c>
      <c r="E419" s="35" t="s">
        <v>47</v>
      </c>
      <c r="F419" s="35" t="s">
        <v>47</v>
      </c>
      <c r="G419" s="35" t="s">
        <v>47</v>
      </c>
      <c r="H419" s="35" t="s">
        <v>47</v>
      </c>
      <c r="I419" s="35" t="s">
        <v>47</v>
      </c>
      <c r="J419" s="35" t="s">
        <v>47</v>
      </c>
      <c r="K419" s="35" t="s">
        <v>47</v>
      </c>
      <c r="L419" s="35" t="s">
        <v>47</v>
      </c>
      <c r="M419" s="35" t="s">
        <v>47</v>
      </c>
      <c r="N419" s="35" t="s">
        <v>47</v>
      </c>
      <c r="O419" s="35" t="s">
        <v>47</v>
      </c>
      <c r="P419" s="35" t="s">
        <v>47</v>
      </c>
      <c r="Q419" s="35" t="s">
        <v>47</v>
      </c>
      <c r="R419" s="35" t="s">
        <v>47</v>
      </c>
      <c r="S419" s="35" t="s">
        <v>47</v>
      </c>
      <c r="T419" s="35" t="s">
        <v>47</v>
      </c>
      <c r="U419" s="35" t="s">
        <v>47</v>
      </c>
      <c r="V419" s="35" t="s">
        <v>47</v>
      </c>
      <c r="W419" s="35" t="s">
        <v>47</v>
      </c>
      <c r="X419" s="35" t="s">
        <v>47</v>
      </c>
      <c r="Y419" s="35" t="s">
        <v>47</v>
      </c>
      <c r="Z419" s="35" t="s">
        <v>47</v>
      </c>
      <c r="AA419" s="35" t="s">
        <v>47</v>
      </c>
      <c r="AB419" s="35" t="s">
        <v>47</v>
      </c>
    </row>
    <row r="420" spans="1:28" ht="15.75" customHeight="1" x14ac:dyDescent="0.25">
      <c r="A420" s="36" t="s">
        <v>667</v>
      </c>
      <c r="B420" s="43" t="s">
        <v>428</v>
      </c>
      <c r="C420" s="38" t="s">
        <v>36</v>
      </c>
      <c r="D420" s="35">
        <v>0</v>
      </c>
      <c r="E420" s="35">
        <v>0</v>
      </c>
      <c r="F420" s="35">
        <v>0</v>
      </c>
      <c r="G420" s="35">
        <v>0</v>
      </c>
      <c r="H420" s="35">
        <v>0</v>
      </c>
      <c r="I420" s="35">
        <v>125.15546460992704</v>
      </c>
      <c r="J420" s="35">
        <v>0</v>
      </c>
      <c r="K420" s="35">
        <v>0</v>
      </c>
      <c r="L420" s="46">
        <v>12.003130620000011</v>
      </c>
      <c r="M420" s="35">
        <v>0</v>
      </c>
      <c r="N420" s="46">
        <v>0</v>
      </c>
      <c r="O420" s="35">
        <v>0</v>
      </c>
      <c r="P420" s="46">
        <v>0</v>
      </c>
      <c r="Q420" s="35">
        <v>0</v>
      </c>
      <c r="R420" s="46">
        <v>0</v>
      </c>
      <c r="S420" s="35">
        <v>0</v>
      </c>
      <c r="T420" s="46">
        <v>0</v>
      </c>
      <c r="U420" s="35">
        <v>0</v>
      </c>
      <c r="V420" s="46">
        <v>0</v>
      </c>
      <c r="W420" s="35">
        <v>0</v>
      </c>
      <c r="X420" s="46">
        <v>0</v>
      </c>
      <c r="Y420" s="35">
        <v>0</v>
      </c>
      <c r="Z420" s="46">
        <v>0</v>
      </c>
      <c r="AA420" s="35">
        <f>H420+J420+K420+M420+O420+Q420+S420+U420+W420+Y420</f>
        <v>0</v>
      </c>
      <c r="AB420" s="35">
        <f>H420+J420+L420+N420+P420+R420+T420+V420+X420+Z420</f>
        <v>12.003130620000011</v>
      </c>
    </row>
    <row r="421" spans="1:28" ht="15.75" customHeight="1" x14ac:dyDescent="0.25">
      <c r="A421" s="36" t="s">
        <v>668</v>
      </c>
      <c r="B421" s="43" t="s">
        <v>431</v>
      </c>
      <c r="C421" s="38" t="s">
        <v>36</v>
      </c>
      <c r="D421" s="35" t="s">
        <v>47</v>
      </c>
      <c r="E421" s="35" t="s">
        <v>47</v>
      </c>
      <c r="F421" s="35" t="s">
        <v>47</v>
      </c>
      <c r="G421" s="35" t="s">
        <v>47</v>
      </c>
      <c r="H421" s="35" t="s">
        <v>47</v>
      </c>
      <c r="I421" s="35" t="s">
        <v>47</v>
      </c>
      <c r="J421" s="35" t="s">
        <v>47</v>
      </c>
      <c r="K421" s="35" t="s">
        <v>47</v>
      </c>
      <c r="L421" s="35" t="s">
        <v>47</v>
      </c>
      <c r="M421" s="35" t="s">
        <v>47</v>
      </c>
      <c r="N421" s="35" t="s">
        <v>47</v>
      </c>
      <c r="O421" s="35" t="s">
        <v>47</v>
      </c>
      <c r="P421" s="35" t="s">
        <v>47</v>
      </c>
      <c r="Q421" s="35" t="s">
        <v>47</v>
      </c>
      <c r="R421" s="35" t="s">
        <v>47</v>
      </c>
      <c r="S421" s="35" t="s">
        <v>47</v>
      </c>
      <c r="T421" s="35" t="s">
        <v>47</v>
      </c>
      <c r="U421" s="35" t="s">
        <v>47</v>
      </c>
      <c r="V421" s="35" t="s">
        <v>47</v>
      </c>
      <c r="W421" s="35" t="s">
        <v>47</v>
      </c>
      <c r="X421" s="35" t="s">
        <v>47</v>
      </c>
      <c r="Y421" s="35" t="s">
        <v>47</v>
      </c>
      <c r="Z421" s="35" t="s">
        <v>47</v>
      </c>
      <c r="AA421" s="35" t="s">
        <v>47</v>
      </c>
      <c r="AB421" s="35" t="s">
        <v>47</v>
      </c>
    </row>
    <row r="422" spans="1:28" ht="15.75" customHeight="1" x14ac:dyDescent="0.25">
      <c r="A422" s="36" t="s">
        <v>669</v>
      </c>
      <c r="B422" s="43" t="s">
        <v>437</v>
      </c>
      <c r="C422" s="38" t="s">
        <v>36</v>
      </c>
      <c r="D422" s="35">
        <v>0</v>
      </c>
      <c r="E422" s="35">
        <v>0</v>
      </c>
      <c r="F422" s="35">
        <v>0</v>
      </c>
      <c r="G422" s="35">
        <v>0</v>
      </c>
      <c r="H422" s="35">
        <v>0</v>
      </c>
      <c r="I422" s="35">
        <v>0</v>
      </c>
      <c r="J422" s="35">
        <v>0</v>
      </c>
      <c r="K422" s="35">
        <v>0</v>
      </c>
      <c r="L422" s="35">
        <v>0</v>
      </c>
      <c r="M422" s="35">
        <v>0</v>
      </c>
      <c r="N422" s="35">
        <v>0</v>
      </c>
      <c r="O422" s="35">
        <v>0</v>
      </c>
      <c r="P422" s="35">
        <v>0</v>
      </c>
      <c r="Q422" s="35">
        <v>0</v>
      </c>
      <c r="R422" s="35">
        <v>0</v>
      </c>
      <c r="S422" s="35">
        <v>0</v>
      </c>
      <c r="T422" s="35">
        <v>0</v>
      </c>
      <c r="U422" s="35">
        <v>0</v>
      </c>
      <c r="V422" s="35">
        <v>0</v>
      </c>
      <c r="W422" s="35">
        <v>0</v>
      </c>
      <c r="X422" s="35">
        <v>0</v>
      </c>
      <c r="Y422" s="35">
        <v>0</v>
      </c>
      <c r="Z422" s="35">
        <v>0</v>
      </c>
      <c r="AA422" s="35">
        <f>H422+J422+K422+M422+O422+Q422+S422+U422+W422+Y422</f>
        <v>0</v>
      </c>
      <c r="AB422" s="35">
        <f>H422+J422+L422+N422+P422+R422+T422+V422+X422+Z422</f>
        <v>0</v>
      </c>
    </row>
    <row r="423" spans="1:28" ht="15.75" customHeight="1" x14ac:dyDescent="0.25">
      <c r="A423" s="36" t="s">
        <v>670</v>
      </c>
      <c r="B423" s="43" t="s">
        <v>440</v>
      </c>
      <c r="C423" s="38" t="s">
        <v>36</v>
      </c>
      <c r="D423" s="35" t="s">
        <v>47</v>
      </c>
      <c r="E423" s="35" t="s">
        <v>47</v>
      </c>
      <c r="F423" s="35" t="s">
        <v>47</v>
      </c>
      <c r="G423" s="35" t="s">
        <v>47</v>
      </c>
      <c r="H423" s="35" t="s">
        <v>47</v>
      </c>
      <c r="I423" s="35" t="s">
        <v>47</v>
      </c>
      <c r="J423" s="35" t="s">
        <v>47</v>
      </c>
      <c r="K423" s="35" t="s">
        <v>47</v>
      </c>
      <c r="L423" s="35" t="s">
        <v>47</v>
      </c>
      <c r="M423" s="35" t="s">
        <v>47</v>
      </c>
      <c r="N423" s="35" t="s">
        <v>47</v>
      </c>
      <c r="O423" s="35" t="s">
        <v>47</v>
      </c>
      <c r="P423" s="35" t="s">
        <v>47</v>
      </c>
      <c r="Q423" s="35" t="s">
        <v>47</v>
      </c>
      <c r="R423" s="35" t="s">
        <v>47</v>
      </c>
      <c r="S423" s="35" t="s">
        <v>47</v>
      </c>
      <c r="T423" s="35" t="s">
        <v>47</v>
      </c>
      <c r="U423" s="35" t="s">
        <v>47</v>
      </c>
      <c r="V423" s="35" t="s">
        <v>47</v>
      </c>
      <c r="W423" s="35" t="s">
        <v>47</v>
      </c>
      <c r="X423" s="35" t="s">
        <v>47</v>
      </c>
      <c r="Y423" s="35" t="s">
        <v>47</v>
      </c>
      <c r="Z423" s="35" t="s">
        <v>47</v>
      </c>
      <c r="AA423" s="35" t="s">
        <v>47</v>
      </c>
      <c r="AB423" s="35" t="s">
        <v>47</v>
      </c>
    </row>
    <row r="424" spans="1:28" ht="31.5" customHeight="1" x14ac:dyDescent="0.25">
      <c r="A424" s="36" t="s">
        <v>671</v>
      </c>
      <c r="B424" s="43" t="s">
        <v>443</v>
      </c>
      <c r="C424" s="38" t="s">
        <v>36</v>
      </c>
      <c r="D424" s="35" t="s">
        <v>47</v>
      </c>
      <c r="E424" s="35" t="s">
        <v>47</v>
      </c>
      <c r="F424" s="35" t="s">
        <v>47</v>
      </c>
      <c r="G424" s="35" t="s">
        <v>47</v>
      </c>
      <c r="H424" s="35" t="s">
        <v>47</v>
      </c>
      <c r="I424" s="35" t="s">
        <v>47</v>
      </c>
      <c r="J424" s="35" t="s">
        <v>47</v>
      </c>
      <c r="K424" s="35" t="s">
        <v>47</v>
      </c>
      <c r="L424" s="35" t="s">
        <v>47</v>
      </c>
      <c r="M424" s="35" t="s">
        <v>47</v>
      </c>
      <c r="N424" s="35" t="s">
        <v>47</v>
      </c>
      <c r="O424" s="35" t="s">
        <v>47</v>
      </c>
      <c r="P424" s="35" t="s">
        <v>47</v>
      </c>
      <c r="Q424" s="35" t="s">
        <v>47</v>
      </c>
      <c r="R424" s="35" t="s">
        <v>47</v>
      </c>
      <c r="S424" s="35" t="s">
        <v>47</v>
      </c>
      <c r="T424" s="35" t="s">
        <v>47</v>
      </c>
      <c r="U424" s="35" t="s">
        <v>47</v>
      </c>
      <c r="V424" s="35" t="s">
        <v>47</v>
      </c>
      <c r="W424" s="35" t="s">
        <v>47</v>
      </c>
      <c r="X424" s="35" t="s">
        <v>47</v>
      </c>
      <c r="Y424" s="35" t="s">
        <v>47</v>
      </c>
      <c r="Z424" s="35" t="s">
        <v>47</v>
      </c>
      <c r="AA424" s="35" t="s">
        <v>47</v>
      </c>
      <c r="AB424" s="35" t="s">
        <v>47</v>
      </c>
    </row>
    <row r="425" spans="1:28" ht="15.75" customHeight="1" x14ac:dyDescent="0.25">
      <c r="A425" s="36" t="s">
        <v>672</v>
      </c>
      <c r="B425" s="74" t="s">
        <v>61</v>
      </c>
      <c r="C425" s="38" t="s">
        <v>36</v>
      </c>
      <c r="D425" s="35" t="s">
        <v>47</v>
      </c>
      <c r="E425" s="35" t="s">
        <v>47</v>
      </c>
      <c r="F425" s="35" t="s">
        <v>47</v>
      </c>
      <c r="G425" s="35" t="s">
        <v>47</v>
      </c>
      <c r="H425" s="35" t="s">
        <v>47</v>
      </c>
      <c r="I425" s="35" t="s">
        <v>47</v>
      </c>
      <c r="J425" s="35" t="s">
        <v>47</v>
      </c>
      <c r="K425" s="35" t="s">
        <v>47</v>
      </c>
      <c r="L425" s="35" t="s">
        <v>47</v>
      </c>
      <c r="M425" s="35" t="s">
        <v>47</v>
      </c>
      <c r="N425" s="35" t="s">
        <v>47</v>
      </c>
      <c r="O425" s="35" t="s">
        <v>47</v>
      </c>
      <c r="P425" s="35" t="s">
        <v>47</v>
      </c>
      <c r="Q425" s="35" t="s">
        <v>47</v>
      </c>
      <c r="R425" s="35" t="s">
        <v>47</v>
      </c>
      <c r="S425" s="35" t="s">
        <v>47</v>
      </c>
      <c r="T425" s="35" t="s">
        <v>47</v>
      </c>
      <c r="U425" s="35" t="s">
        <v>47</v>
      </c>
      <c r="V425" s="35" t="s">
        <v>47</v>
      </c>
      <c r="W425" s="35" t="s">
        <v>47</v>
      </c>
      <c r="X425" s="35" t="s">
        <v>47</v>
      </c>
      <c r="Y425" s="35" t="s">
        <v>47</v>
      </c>
      <c r="Z425" s="35" t="s">
        <v>47</v>
      </c>
      <c r="AA425" s="35" t="s">
        <v>47</v>
      </c>
      <c r="AB425" s="35" t="s">
        <v>47</v>
      </c>
    </row>
    <row r="426" spans="1:28" ht="15.75" customHeight="1" x14ac:dyDescent="0.25">
      <c r="A426" s="36" t="s">
        <v>673</v>
      </c>
      <c r="B426" s="74" t="s">
        <v>63</v>
      </c>
      <c r="C426" s="38" t="s">
        <v>36</v>
      </c>
      <c r="D426" s="35" t="s">
        <v>47</v>
      </c>
      <c r="E426" s="35" t="s">
        <v>47</v>
      </c>
      <c r="F426" s="35" t="s">
        <v>47</v>
      </c>
      <c r="G426" s="35" t="s">
        <v>47</v>
      </c>
      <c r="H426" s="35" t="s">
        <v>47</v>
      </c>
      <c r="I426" s="35" t="s">
        <v>47</v>
      </c>
      <c r="J426" s="35" t="s">
        <v>47</v>
      </c>
      <c r="K426" s="35" t="s">
        <v>47</v>
      </c>
      <c r="L426" s="35" t="s">
        <v>47</v>
      </c>
      <c r="M426" s="35" t="s">
        <v>47</v>
      </c>
      <c r="N426" s="35" t="s">
        <v>47</v>
      </c>
      <c r="O426" s="35" t="s">
        <v>47</v>
      </c>
      <c r="P426" s="35" t="s">
        <v>47</v>
      </c>
      <c r="Q426" s="35" t="s">
        <v>47</v>
      </c>
      <c r="R426" s="35" t="s">
        <v>47</v>
      </c>
      <c r="S426" s="35" t="s">
        <v>47</v>
      </c>
      <c r="T426" s="35" t="s">
        <v>47</v>
      </c>
      <c r="U426" s="35" t="s">
        <v>47</v>
      </c>
      <c r="V426" s="35" t="s">
        <v>47</v>
      </c>
      <c r="W426" s="35" t="s">
        <v>47</v>
      </c>
      <c r="X426" s="35" t="s">
        <v>47</v>
      </c>
      <c r="Y426" s="35" t="s">
        <v>47</v>
      </c>
      <c r="Z426" s="35" t="s">
        <v>47</v>
      </c>
      <c r="AA426" s="35" t="s">
        <v>47</v>
      </c>
      <c r="AB426" s="35" t="s">
        <v>47</v>
      </c>
    </row>
    <row r="427" spans="1:28" ht="15.75" customHeight="1" x14ac:dyDescent="0.25">
      <c r="A427" s="32" t="s">
        <v>48</v>
      </c>
      <c r="B427" s="42" t="s">
        <v>674</v>
      </c>
      <c r="C427" s="34" t="s">
        <v>36</v>
      </c>
      <c r="D427" s="35">
        <v>140.41827096120002</v>
      </c>
      <c r="E427" s="35">
        <v>64.380366899839601</v>
      </c>
      <c r="F427" s="35">
        <v>39.900042981740903</v>
      </c>
      <c r="G427" s="35">
        <v>18.870500656153599</v>
      </c>
      <c r="H427" s="35">
        <v>16.558022740000002</v>
      </c>
      <c r="I427" s="35">
        <v>81.941869999999994</v>
      </c>
      <c r="J427" s="35">
        <v>95.274342650000008</v>
      </c>
      <c r="K427" s="35">
        <v>124.16952386052</v>
      </c>
      <c r="L427" s="46">
        <v>109.12262859000001</v>
      </c>
      <c r="M427" s="35">
        <v>82.274930448479992</v>
      </c>
      <c r="N427" s="46">
        <v>115.03810726219901</v>
      </c>
      <c r="O427" s="35">
        <v>87.300980547479995</v>
      </c>
      <c r="P427" s="46">
        <v>120.70402434243131</v>
      </c>
      <c r="Q427" s="35">
        <v>90.232755576479988</v>
      </c>
      <c r="R427" s="46">
        <v>145.14699096517504</v>
      </c>
      <c r="S427" s="35">
        <v>94.414721384879996</v>
      </c>
      <c r="T427" s="46">
        <v>146.96620936286567</v>
      </c>
      <c r="U427" s="35">
        <v>98.191310240275214</v>
      </c>
      <c r="V427" s="46">
        <v>92.821132999839278</v>
      </c>
      <c r="W427" s="35">
        <v>102.11896264988623</v>
      </c>
      <c r="X427" s="46">
        <v>92.821132999839278</v>
      </c>
      <c r="Y427" s="35">
        <v>106.20372115588169</v>
      </c>
      <c r="Z427" s="46">
        <v>92.821132999839278</v>
      </c>
      <c r="AA427" s="35">
        <f t="shared" ref="AA427:AA442" si="127">H427+J427+K427+M427+O427+Q427+S427+U427+W427+Y427</f>
        <v>896.73927125388309</v>
      </c>
      <c r="AB427" s="35">
        <f t="shared" ref="AB427:AB442" si="128">H427+J427+L427+N427+P427+R427+T427+V427+X427+Z427</f>
        <v>1027.2737249121888</v>
      </c>
    </row>
    <row r="428" spans="1:28" ht="15.75" customHeight="1" x14ac:dyDescent="0.25">
      <c r="A428" s="32" t="s">
        <v>50</v>
      </c>
      <c r="B428" s="42" t="s">
        <v>675</v>
      </c>
      <c r="C428" s="34" t="s">
        <v>36</v>
      </c>
      <c r="D428" s="35">
        <v>0</v>
      </c>
      <c r="E428" s="35">
        <v>1.50508475</v>
      </c>
      <c r="F428" s="35">
        <v>1.3141831199999998</v>
      </c>
      <c r="G428" s="35">
        <v>1.3461365748959999</v>
      </c>
      <c r="H428" s="35">
        <v>1.3461365674479999</v>
      </c>
      <c r="I428" s="35">
        <v>1.3461365699999999</v>
      </c>
      <c r="J428" s="35">
        <v>3.8538041400000003</v>
      </c>
      <c r="K428" s="35">
        <v>16.727447487696001</v>
      </c>
      <c r="L428" s="46">
        <v>19.079297150000002</v>
      </c>
      <c r="M428" s="35">
        <v>1.8467774876959999</v>
      </c>
      <c r="N428" s="46">
        <v>23.121349180000003</v>
      </c>
      <c r="O428" s="35">
        <v>1.8467774876959999</v>
      </c>
      <c r="P428" s="46">
        <v>4.5388233876960005</v>
      </c>
      <c r="Q428" s="35">
        <v>1.8467774876959999</v>
      </c>
      <c r="R428" s="46">
        <v>1.8467774876959999</v>
      </c>
      <c r="S428" s="35">
        <v>1.8467774876959999</v>
      </c>
      <c r="T428" s="46">
        <v>1.8467774876959999</v>
      </c>
      <c r="U428" s="35">
        <v>1.8467774876959999</v>
      </c>
      <c r="V428" s="46">
        <v>1.8467774876959999</v>
      </c>
      <c r="W428" s="35">
        <v>1.8467774876959999</v>
      </c>
      <c r="X428" s="46">
        <v>1.8467774876959999</v>
      </c>
      <c r="Y428" s="35">
        <v>1.8467774876959999</v>
      </c>
      <c r="Z428" s="46">
        <v>1.8467774876959999</v>
      </c>
      <c r="AA428" s="35">
        <f t="shared" si="127"/>
        <v>34.854830609015998</v>
      </c>
      <c r="AB428" s="35">
        <f t="shared" si="128"/>
        <v>61.173297863624015</v>
      </c>
    </row>
    <row r="429" spans="1:28" ht="15.75" customHeight="1" x14ac:dyDescent="0.25">
      <c r="A429" s="36" t="s">
        <v>676</v>
      </c>
      <c r="B429" s="41" t="s">
        <v>677</v>
      </c>
      <c r="C429" s="38" t="s">
        <v>36</v>
      </c>
      <c r="D429" s="35">
        <v>0</v>
      </c>
      <c r="E429" s="35">
        <v>0</v>
      </c>
      <c r="F429" s="35">
        <v>0</v>
      </c>
      <c r="G429" s="35">
        <v>0</v>
      </c>
      <c r="H429" s="35">
        <v>0</v>
      </c>
      <c r="I429" s="35">
        <v>0</v>
      </c>
      <c r="J429" s="35">
        <v>0</v>
      </c>
      <c r="K429" s="35">
        <v>0</v>
      </c>
      <c r="L429" s="35">
        <v>0</v>
      </c>
      <c r="M429" s="35">
        <v>0</v>
      </c>
      <c r="N429" s="35">
        <v>0</v>
      </c>
      <c r="O429" s="35">
        <v>0</v>
      </c>
      <c r="P429" s="35">
        <v>0</v>
      </c>
      <c r="Q429" s="35">
        <v>0</v>
      </c>
      <c r="R429" s="35">
        <v>0</v>
      </c>
      <c r="S429" s="35">
        <v>0</v>
      </c>
      <c r="T429" s="35">
        <v>0</v>
      </c>
      <c r="U429" s="35">
        <v>0</v>
      </c>
      <c r="V429" s="35">
        <v>0</v>
      </c>
      <c r="W429" s="35">
        <v>0</v>
      </c>
      <c r="X429" s="35">
        <v>0</v>
      </c>
      <c r="Y429" s="35">
        <v>0</v>
      </c>
      <c r="Z429" s="35">
        <v>0</v>
      </c>
      <c r="AA429" s="35">
        <f t="shared" si="127"/>
        <v>0</v>
      </c>
      <c r="AB429" s="35">
        <f t="shared" si="128"/>
        <v>0</v>
      </c>
    </row>
    <row r="430" spans="1:28" ht="15.75" customHeight="1" x14ac:dyDescent="0.25">
      <c r="A430" s="36" t="s">
        <v>678</v>
      </c>
      <c r="B430" s="41" t="s">
        <v>679</v>
      </c>
      <c r="C430" s="38" t="s">
        <v>36</v>
      </c>
      <c r="D430" s="35">
        <v>0</v>
      </c>
      <c r="E430" s="35">
        <v>0</v>
      </c>
      <c r="F430" s="35">
        <v>0</v>
      </c>
      <c r="G430" s="35">
        <v>0</v>
      </c>
      <c r="H430" s="35">
        <v>0</v>
      </c>
      <c r="I430" s="35">
        <v>0</v>
      </c>
      <c r="J430" s="35">
        <v>0</v>
      </c>
      <c r="K430" s="35">
        <v>0</v>
      </c>
      <c r="L430" s="35">
        <v>0</v>
      </c>
      <c r="M430" s="35">
        <v>0</v>
      </c>
      <c r="N430" s="35">
        <v>0</v>
      </c>
      <c r="O430" s="35">
        <v>0</v>
      </c>
      <c r="P430" s="35">
        <v>0</v>
      </c>
      <c r="Q430" s="35">
        <v>0</v>
      </c>
      <c r="R430" s="35">
        <v>0</v>
      </c>
      <c r="S430" s="35">
        <v>0</v>
      </c>
      <c r="T430" s="35">
        <v>0</v>
      </c>
      <c r="U430" s="35">
        <v>0</v>
      </c>
      <c r="V430" s="35">
        <v>0</v>
      </c>
      <c r="W430" s="35">
        <v>0</v>
      </c>
      <c r="X430" s="35">
        <v>0</v>
      </c>
      <c r="Y430" s="35">
        <v>0</v>
      </c>
      <c r="Z430" s="35">
        <v>0</v>
      </c>
      <c r="AA430" s="35">
        <f t="shared" si="127"/>
        <v>0</v>
      </c>
      <c r="AB430" s="35">
        <f t="shared" si="128"/>
        <v>0</v>
      </c>
    </row>
    <row r="431" spans="1:28" s="21" customFormat="1" ht="15.75" customHeight="1" x14ac:dyDescent="0.25">
      <c r="A431" s="32" t="s">
        <v>66</v>
      </c>
      <c r="B431" s="73" t="s">
        <v>680</v>
      </c>
      <c r="C431" s="34" t="s">
        <v>36</v>
      </c>
      <c r="D431" s="46">
        <f>SUM(D432:D436,D441:D442)</f>
        <v>693.25730183759993</v>
      </c>
      <c r="E431" s="46">
        <f t="shared" ref="E431:Z431" si="129">SUM(E432:E436,E441:E442)</f>
        <v>1.5407829800000037</v>
      </c>
      <c r="F431" s="46">
        <f t="shared" si="129"/>
        <v>0</v>
      </c>
      <c r="G431" s="46">
        <f t="shared" si="129"/>
        <v>0</v>
      </c>
      <c r="H431" s="46">
        <f t="shared" si="129"/>
        <v>0</v>
      </c>
      <c r="I431" s="46">
        <f t="shared" si="129"/>
        <v>0</v>
      </c>
      <c r="J431" s="46">
        <f t="shared" si="129"/>
        <v>0</v>
      </c>
      <c r="K431" s="46">
        <f t="shared" si="129"/>
        <v>0</v>
      </c>
      <c r="L431" s="46">
        <f t="shared" si="129"/>
        <v>152.97602071320017</v>
      </c>
      <c r="M431" s="46">
        <f t="shared" si="129"/>
        <v>0</v>
      </c>
      <c r="N431" s="46">
        <f t="shared" si="129"/>
        <v>0</v>
      </c>
      <c r="O431" s="46">
        <f t="shared" si="129"/>
        <v>0</v>
      </c>
      <c r="P431" s="46">
        <f t="shared" si="129"/>
        <v>0</v>
      </c>
      <c r="Q431" s="46">
        <f t="shared" si="129"/>
        <v>0</v>
      </c>
      <c r="R431" s="46">
        <f t="shared" si="129"/>
        <v>0</v>
      </c>
      <c r="S431" s="46">
        <f t="shared" si="129"/>
        <v>0</v>
      </c>
      <c r="T431" s="46">
        <f t="shared" si="129"/>
        <v>0</v>
      </c>
      <c r="U431" s="46">
        <f t="shared" si="129"/>
        <v>0</v>
      </c>
      <c r="V431" s="46">
        <f t="shared" si="129"/>
        <v>0</v>
      </c>
      <c r="W431" s="46">
        <f t="shared" si="129"/>
        <v>0</v>
      </c>
      <c r="X431" s="46">
        <f t="shared" si="129"/>
        <v>0</v>
      </c>
      <c r="Y431" s="46">
        <f t="shared" si="129"/>
        <v>0</v>
      </c>
      <c r="Z431" s="46">
        <f t="shared" si="129"/>
        <v>0</v>
      </c>
      <c r="AA431" s="46">
        <f t="shared" si="127"/>
        <v>0</v>
      </c>
      <c r="AB431" s="46">
        <f t="shared" si="128"/>
        <v>152.97602071320017</v>
      </c>
    </row>
    <row r="432" spans="1:28" ht="15.75" customHeight="1" x14ac:dyDescent="0.25">
      <c r="A432" s="36" t="s">
        <v>68</v>
      </c>
      <c r="B432" s="45" t="s">
        <v>681</v>
      </c>
      <c r="C432" s="38" t="s">
        <v>36</v>
      </c>
      <c r="D432" s="35">
        <v>670.59406386739988</v>
      </c>
      <c r="E432" s="35">
        <v>0</v>
      </c>
      <c r="F432" s="35">
        <v>0</v>
      </c>
      <c r="G432" s="35">
        <v>0</v>
      </c>
      <c r="H432" s="35">
        <v>0</v>
      </c>
      <c r="I432" s="35">
        <v>0</v>
      </c>
      <c r="J432" s="35">
        <v>0</v>
      </c>
      <c r="K432" s="35">
        <v>0</v>
      </c>
      <c r="L432" s="46">
        <v>152.97602071320017</v>
      </c>
      <c r="M432" s="35">
        <v>0</v>
      </c>
      <c r="N432" s="46">
        <v>0</v>
      </c>
      <c r="O432" s="35">
        <v>0</v>
      </c>
      <c r="P432" s="46">
        <v>0</v>
      </c>
      <c r="Q432" s="35">
        <v>0</v>
      </c>
      <c r="R432" s="46">
        <v>0</v>
      </c>
      <c r="S432" s="35">
        <v>0</v>
      </c>
      <c r="T432" s="46">
        <v>0</v>
      </c>
      <c r="U432" s="35">
        <v>0</v>
      </c>
      <c r="V432" s="46">
        <v>0</v>
      </c>
      <c r="W432" s="35">
        <v>0</v>
      </c>
      <c r="X432" s="46">
        <v>0</v>
      </c>
      <c r="Y432" s="35">
        <v>0</v>
      </c>
      <c r="Z432" s="46">
        <v>0</v>
      </c>
      <c r="AA432" s="35">
        <f t="shared" si="127"/>
        <v>0</v>
      </c>
      <c r="AB432" s="35">
        <f t="shared" si="128"/>
        <v>152.97602071320017</v>
      </c>
    </row>
    <row r="433" spans="1:28" ht="15.75" customHeight="1" x14ac:dyDescent="0.25">
      <c r="A433" s="36" t="s">
        <v>72</v>
      </c>
      <c r="B433" s="45" t="s">
        <v>682</v>
      </c>
      <c r="C433" s="38" t="s">
        <v>36</v>
      </c>
      <c r="D433" s="35">
        <v>0</v>
      </c>
      <c r="E433" s="35">
        <v>0</v>
      </c>
      <c r="F433" s="35">
        <v>0</v>
      </c>
      <c r="G433" s="35">
        <v>0</v>
      </c>
      <c r="H433" s="35">
        <v>0</v>
      </c>
      <c r="I433" s="35">
        <v>0</v>
      </c>
      <c r="J433" s="35">
        <v>0</v>
      </c>
      <c r="K433" s="35">
        <v>0</v>
      </c>
      <c r="L433" s="46">
        <v>0</v>
      </c>
      <c r="M433" s="35">
        <v>0</v>
      </c>
      <c r="N433" s="46">
        <v>0</v>
      </c>
      <c r="O433" s="35">
        <v>0</v>
      </c>
      <c r="P433" s="46">
        <v>0</v>
      </c>
      <c r="Q433" s="35">
        <v>0</v>
      </c>
      <c r="R433" s="46">
        <v>0</v>
      </c>
      <c r="S433" s="35">
        <v>0</v>
      </c>
      <c r="T433" s="46">
        <v>0</v>
      </c>
      <c r="U433" s="35">
        <v>0</v>
      </c>
      <c r="V433" s="46">
        <v>0</v>
      </c>
      <c r="W433" s="35">
        <v>0</v>
      </c>
      <c r="X433" s="46">
        <v>0</v>
      </c>
      <c r="Y433" s="35">
        <v>0</v>
      </c>
      <c r="Z433" s="46">
        <v>0</v>
      </c>
      <c r="AA433" s="35">
        <f t="shared" si="127"/>
        <v>0</v>
      </c>
      <c r="AB433" s="35">
        <f t="shared" si="128"/>
        <v>0</v>
      </c>
    </row>
    <row r="434" spans="1:28" ht="15.75" customHeight="1" x14ac:dyDescent="0.25">
      <c r="A434" s="36" t="s">
        <v>73</v>
      </c>
      <c r="B434" s="45" t="s">
        <v>683</v>
      </c>
      <c r="C434" s="38" t="s">
        <v>36</v>
      </c>
      <c r="D434" s="35">
        <v>0</v>
      </c>
      <c r="E434" s="35">
        <v>0</v>
      </c>
      <c r="F434" s="35">
        <v>0</v>
      </c>
      <c r="G434" s="35">
        <v>0</v>
      </c>
      <c r="H434" s="35">
        <v>0</v>
      </c>
      <c r="I434" s="35">
        <v>0</v>
      </c>
      <c r="J434" s="35">
        <v>0</v>
      </c>
      <c r="K434" s="35">
        <v>0</v>
      </c>
      <c r="L434" s="35">
        <v>0</v>
      </c>
      <c r="M434" s="35">
        <v>0</v>
      </c>
      <c r="N434" s="35">
        <v>0</v>
      </c>
      <c r="O434" s="35">
        <v>0</v>
      </c>
      <c r="P434" s="35">
        <v>0</v>
      </c>
      <c r="Q434" s="35">
        <v>0</v>
      </c>
      <c r="R434" s="35">
        <v>0</v>
      </c>
      <c r="S434" s="35">
        <v>0</v>
      </c>
      <c r="T434" s="35">
        <v>0</v>
      </c>
      <c r="U434" s="35">
        <v>0</v>
      </c>
      <c r="V434" s="35">
        <v>0</v>
      </c>
      <c r="W434" s="35">
        <v>0</v>
      </c>
      <c r="X434" s="35">
        <v>0</v>
      </c>
      <c r="Y434" s="35">
        <v>0</v>
      </c>
      <c r="Z434" s="35">
        <v>0</v>
      </c>
      <c r="AA434" s="35">
        <f t="shared" si="127"/>
        <v>0</v>
      </c>
      <c r="AB434" s="35">
        <f t="shared" si="128"/>
        <v>0</v>
      </c>
    </row>
    <row r="435" spans="1:28" ht="15.75" customHeight="1" x14ac:dyDescent="0.25">
      <c r="A435" s="36" t="s">
        <v>74</v>
      </c>
      <c r="B435" s="45" t="s">
        <v>684</v>
      </c>
      <c r="C435" s="38" t="s">
        <v>36</v>
      </c>
      <c r="D435" s="35">
        <v>0</v>
      </c>
      <c r="E435" s="35">
        <v>0</v>
      </c>
      <c r="F435" s="35">
        <v>0</v>
      </c>
      <c r="G435" s="35">
        <v>0</v>
      </c>
      <c r="H435" s="35">
        <v>0</v>
      </c>
      <c r="I435" s="35">
        <v>0</v>
      </c>
      <c r="J435" s="35">
        <v>0</v>
      </c>
      <c r="K435" s="35">
        <v>0</v>
      </c>
      <c r="L435" s="35">
        <v>0</v>
      </c>
      <c r="M435" s="35">
        <v>0</v>
      </c>
      <c r="N435" s="35">
        <v>0</v>
      </c>
      <c r="O435" s="35">
        <v>0</v>
      </c>
      <c r="P435" s="35">
        <v>0</v>
      </c>
      <c r="Q435" s="35">
        <v>0</v>
      </c>
      <c r="R435" s="35">
        <v>0</v>
      </c>
      <c r="S435" s="35">
        <v>0</v>
      </c>
      <c r="T435" s="35">
        <v>0</v>
      </c>
      <c r="U435" s="35">
        <v>0</v>
      </c>
      <c r="V435" s="35">
        <v>0</v>
      </c>
      <c r="W435" s="35">
        <v>0</v>
      </c>
      <c r="X435" s="35">
        <v>0</v>
      </c>
      <c r="Y435" s="35">
        <v>0</v>
      </c>
      <c r="Z435" s="35">
        <v>0</v>
      </c>
      <c r="AA435" s="35">
        <f t="shared" si="127"/>
        <v>0</v>
      </c>
      <c r="AB435" s="35">
        <f t="shared" si="128"/>
        <v>0</v>
      </c>
    </row>
    <row r="436" spans="1:28" ht="15.75" customHeight="1" x14ac:dyDescent="0.25">
      <c r="A436" s="36" t="s">
        <v>75</v>
      </c>
      <c r="B436" s="45" t="s">
        <v>685</v>
      </c>
      <c r="C436" s="38" t="s">
        <v>36</v>
      </c>
      <c r="D436" s="35">
        <f>SUM(D437,D439)</f>
        <v>0</v>
      </c>
      <c r="E436" s="35">
        <f t="shared" ref="E436:Z436" si="130">SUM(E437,E439)</f>
        <v>0</v>
      </c>
      <c r="F436" s="35">
        <f t="shared" si="130"/>
        <v>0</v>
      </c>
      <c r="G436" s="35">
        <f t="shared" si="130"/>
        <v>0</v>
      </c>
      <c r="H436" s="35">
        <f t="shared" si="130"/>
        <v>0</v>
      </c>
      <c r="I436" s="35">
        <f t="shared" si="130"/>
        <v>0</v>
      </c>
      <c r="J436" s="35">
        <f t="shared" si="130"/>
        <v>0</v>
      </c>
      <c r="K436" s="35">
        <f t="shared" si="130"/>
        <v>0</v>
      </c>
      <c r="L436" s="35">
        <f t="shared" si="130"/>
        <v>0</v>
      </c>
      <c r="M436" s="35">
        <f t="shared" si="130"/>
        <v>0</v>
      </c>
      <c r="N436" s="35">
        <f t="shared" si="130"/>
        <v>0</v>
      </c>
      <c r="O436" s="35">
        <f t="shared" si="130"/>
        <v>0</v>
      </c>
      <c r="P436" s="35">
        <f t="shared" si="130"/>
        <v>0</v>
      </c>
      <c r="Q436" s="35">
        <f t="shared" si="130"/>
        <v>0</v>
      </c>
      <c r="R436" s="35">
        <f t="shared" si="130"/>
        <v>0</v>
      </c>
      <c r="S436" s="35">
        <f t="shared" si="130"/>
        <v>0</v>
      </c>
      <c r="T436" s="35">
        <f t="shared" si="130"/>
        <v>0</v>
      </c>
      <c r="U436" s="35">
        <f t="shared" si="130"/>
        <v>0</v>
      </c>
      <c r="V436" s="35">
        <f t="shared" si="130"/>
        <v>0</v>
      </c>
      <c r="W436" s="35">
        <f t="shared" si="130"/>
        <v>0</v>
      </c>
      <c r="X436" s="35">
        <f t="shared" si="130"/>
        <v>0</v>
      </c>
      <c r="Y436" s="35">
        <f t="shared" si="130"/>
        <v>0</v>
      </c>
      <c r="Z436" s="35">
        <f t="shared" si="130"/>
        <v>0</v>
      </c>
      <c r="AA436" s="35">
        <f t="shared" si="127"/>
        <v>0</v>
      </c>
      <c r="AB436" s="35">
        <f t="shared" si="128"/>
        <v>0</v>
      </c>
    </row>
    <row r="437" spans="1:28" ht="15.75" customHeight="1" x14ac:dyDescent="0.25">
      <c r="A437" s="36" t="s">
        <v>115</v>
      </c>
      <c r="B437" s="41" t="s">
        <v>324</v>
      </c>
      <c r="C437" s="38" t="s">
        <v>36</v>
      </c>
      <c r="D437" s="35">
        <v>0</v>
      </c>
      <c r="E437" s="35">
        <v>0</v>
      </c>
      <c r="F437" s="35">
        <v>0</v>
      </c>
      <c r="G437" s="35">
        <v>0</v>
      </c>
      <c r="H437" s="35">
        <v>0</v>
      </c>
      <c r="I437" s="35">
        <v>0</v>
      </c>
      <c r="J437" s="35">
        <v>0</v>
      </c>
      <c r="K437" s="35">
        <v>0</v>
      </c>
      <c r="L437" s="35">
        <v>0</v>
      </c>
      <c r="M437" s="35">
        <v>0</v>
      </c>
      <c r="N437" s="35">
        <v>0</v>
      </c>
      <c r="O437" s="35">
        <v>0</v>
      </c>
      <c r="P437" s="35">
        <v>0</v>
      </c>
      <c r="Q437" s="35">
        <v>0</v>
      </c>
      <c r="R437" s="35">
        <v>0</v>
      </c>
      <c r="S437" s="35">
        <v>0</v>
      </c>
      <c r="T437" s="35">
        <v>0</v>
      </c>
      <c r="U437" s="35">
        <v>0</v>
      </c>
      <c r="V437" s="35">
        <v>0</v>
      </c>
      <c r="W437" s="35">
        <v>0</v>
      </c>
      <c r="X437" s="35">
        <v>0</v>
      </c>
      <c r="Y437" s="35">
        <v>0</v>
      </c>
      <c r="Z437" s="35">
        <v>0</v>
      </c>
      <c r="AA437" s="35">
        <f t="shared" si="127"/>
        <v>0</v>
      </c>
      <c r="AB437" s="35">
        <f t="shared" si="128"/>
        <v>0</v>
      </c>
    </row>
    <row r="438" spans="1:28" ht="31.5" customHeight="1" x14ac:dyDescent="0.25">
      <c r="A438" s="36" t="s">
        <v>686</v>
      </c>
      <c r="B438" s="43" t="s">
        <v>687</v>
      </c>
      <c r="C438" s="38" t="s">
        <v>36</v>
      </c>
      <c r="D438" s="35">
        <v>0</v>
      </c>
      <c r="E438" s="35">
        <v>0</v>
      </c>
      <c r="F438" s="35">
        <v>0</v>
      </c>
      <c r="G438" s="35">
        <v>0</v>
      </c>
      <c r="H438" s="35">
        <v>0</v>
      </c>
      <c r="I438" s="35">
        <v>0</v>
      </c>
      <c r="J438" s="35">
        <v>0</v>
      </c>
      <c r="K438" s="35">
        <v>0</v>
      </c>
      <c r="L438" s="35">
        <v>0</v>
      </c>
      <c r="M438" s="35">
        <v>0</v>
      </c>
      <c r="N438" s="35">
        <v>0</v>
      </c>
      <c r="O438" s="35">
        <v>0</v>
      </c>
      <c r="P438" s="35">
        <v>0</v>
      </c>
      <c r="Q438" s="35">
        <v>0</v>
      </c>
      <c r="R438" s="35">
        <v>0</v>
      </c>
      <c r="S438" s="35">
        <v>0</v>
      </c>
      <c r="T438" s="35">
        <v>0</v>
      </c>
      <c r="U438" s="35">
        <v>0</v>
      </c>
      <c r="V438" s="35">
        <v>0</v>
      </c>
      <c r="W438" s="35">
        <v>0</v>
      </c>
      <c r="X438" s="35">
        <v>0</v>
      </c>
      <c r="Y438" s="35">
        <v>0</v>
      </c>
      <c r="Z438" s="35">
        <v>0</v>
      </c>
      <c r="AA438" s="35">
        <f t="shared" si="127"/>
        <v>0</v>
      </c>
      <c r="AB438" s="35">
        <f t="shared" si="128"/>
        <v>0</v>
      </c>
    </row>
    <row r="439" spans="1:28" ht="15.75" customHeight="1" x14ac:dyDescent="0.25">
      <c r="A439" s="36" t="s">
        <v>117</v>
      </c>
      <c r="B439" s="41" t="s">
        <v>326</v>
      </c>
      <c r="C439" s="38" t="s">
        <v>36</v>
      </c>
      <c r="D439" s="35">
        <v>0</v>
      </c>
      <c r="E439" s="35">
        <v>0</v>
      </c>
      <c r="F439" s="35">
        <v>0</v>
      </c>
      <c r="G439" s="35">
        <v>0</v>
      </c>
      <c r="H439" s="35">
        <v>0</v>
      </c>
      <c r="I439" s="35">
        <v>0</v>
      </c>
      <c r="J439" s="35">
        <v>0</v>
      </c>
      <c r="K439" s="35">
        <v>0</v>
      </c>
      <c r="L439" s="35">
        <v>0</v>
      </c>
      <c r="M439" s="35">
        <v>0</v>
      </c>
      <c r="N439" s="35">
        <v>0</v>
      </c>
      <c r="O439" s="35">
        <v>0</v>
      </c>
      <c r="P439" s="35">
        <v>0</v>
      </c>
      <c r="Q439" s="35">
        <v>0</v>
      </c>
      <c r="R439" s="35">
        <v>0</v>
      </c>
      <c r="S439" s="35">
        <v>0</v>
      </c>
      <c r="T439" s="35">
        <v>0</v>
      </c>
      <c r="U439" s="35">
        <v>0</v>
      </c>
      <c r="V439" s="35">
        <v>0</v>
      </c>
      <c r="W439" s="35">
        <v>0</v>
      </c>
      <c r="X439" s="35">
        <v>0</v>
      </c>
      <c r="Y439" s="35">
        <v>0</v>
      </c>
      <c r="Z439" s="35">
        <v>0</v>
      </c>
      <c r="AA439" s="35">
        <f t="shared" si="127"/>
        <v>0</v>
      </c>
      <c r="AB439" s="35">
        <f t="shared" si="128"/>
        <v>0</v>
      </c>
    </row>
    <row r="440" spans="1:28" ht="31.5" customHeight="1" x14ac:dyDescent="0.25">
      <c r="A440" s="36" t="s">
        <v>688</v>
      </c>
      <c r="B440" s="43" t="s">
        <v>689</v>
      </c>
      <c r="C440" s="38" t="s">
        <v>36</v>
      </c>
      <c r="D440" s="35">
        <v>0</v>
      </c>
      <c r="E440" s="35">
        <v>0</v>
      </c>
      <c r="F440" s="35">
        <v>0</v>
      </c>
      <c r="G440" s="35">
        <v>0</v>
      </c>
      <c r="H440" s="35">
        <v>0</v>
      </c>
      <c r="I440" s="35">
        <v>0</v>
      </c>
      <c r="J440" s="35">
        <v>0</v>
      </c>
      <c r="K440" s="35">
        <v>0</v>
      </c>
      <c r="L440" s="35">
        <v>0</v>
      </c>
      <c r="M440" s="35">
        <v>0</v>
      </c>
      <c r="N440" s="35">
        <v>0</v>
      </c>
      <c r="O440" s="35">
        <v>0</v>
      </c>
      <c r="P440" s="35">
        <v>0</v>
      </c>
      <c r="Q440" s="35">
        <v>0</v>
      </c>
      <c r="R440" s="35">
        <v>0</v>
      </c>
      <c r="S440" s="35">
        <v>0</v>
      </c>
      <c r="T440" s="35">
        <v>0</v>
      </c>
      <c r="U440" s="35">
        <v>0</v>
      </c>
      <c r="V440" s="35">
        <v>0</v>
      </c>
      <c r="W440" s="35">
        <v>0</v>
      </c>
      <c r="X440" s="35">
        <v>0</v>
      </c>
      <c r="Y440" s="35">
        <v>0</v>
      </c>
      <c r="Z440" s="35">
        <v>0</v>
      </c>
      <c r="AA440" s="35">
        <f t="shared" si="127"/>
        <v>0</v>
      </c>
      <c r="AB440" s="35">
        <f t="shared" si="128"/>
        <v>0</v>
      </c>
    </row>
    <row r="441" spans="1:28" ht="15.75" customHeight="1" x14ac:dyDescent="0.25">
      <c r="A441" s="36" t="s">
        <v>76</v>
      </c>
      <c r="B441" s="45" t="s">
        <v>690</v>
      </c>
      <c r="C441" s="38" t="s">
        <v>36</v>
      </c>
      <c r="D441" s="35">
        <v>0</v>
      </c>
      <c r="E441" s="35">
        <v>0</v>
      </c>
      <c r="F441" s="35">
        <v>0</v>
      </c>
      <c r="G441" s="35">
        <v>0</v>
      </c>
      <c r="H441" s="35">
        <v>0</v>
      </c>
      <c r="I441" s="35">
        <v>0</v>
      </c>
      <c r="J441" s="35">
        <v>0</v>
      </c>
      <c r="K441" s="35">
        <v>0</v>
      </c>
      <c r="L441" s="35">
        <v>0</v>
      </c>
      <c r="M441" s="35">
        <v>0</v>
      </c>
      <c r="N441" s="35">
        <v>0</v>
      </c>
      <c r="O441" s="35">
        <v>0</v>
      </c>
      <c r="P441" s="35">
        <v>0</v>
      </c>
      <c r="Q441" s="35">
        <v>0</v>
      </c>
      <c r="R441" s="35">
        <v>0</v>
      </c>
      <c r="S441" s="35">
        <v>0</v>
      </c>
      <c r="T441" s="35">
        <v>0</v>
      </c>
      <c r="U441" s="35">
        <v>0</v>
      </c>
      <c r="V441" s="35">
        <v>0</v>
      </c>
      <c r="W441" s="35">
        <v>0</v>
      </c>
      <c r="X441" s="35">
        <v>0</v>
      </c>
      <c r="Y441" s="35">
        <v>0</v>
      </c>
      <c r="Z441" s="35">
        <v>0</v>
      </c>
      <c r="AA441" s="35">
        <f t="shared" si="127"/>
        <v>0</v>
      </c>
      <c r="AB441" s="35">
        <f t="shared" si="128"/>
        <v>0</v>
      </c>
    </row>
    <row r="442" spans="1:28" ht="15.75" customHeight="1" x14ac:dyDescent="0.25">
      <c r="A442" s="36" t="s">
        <v>77</v>
      </c>
      <c r="B442" s="45" t="s">
        <v>691</v>
      </c>
      <c r="C442" s="38" t="s">
        <v>36</v>
      </c>
      <c r="D442" s="35">
        <v>22.663237970200043</v>
      </c>
      <c r="E442" s="35">
        <v>1.5407829800000037</v>
      </c>
      <c r="F442" s="35">
        <v>0</v>
      </c>
      <c r="G442" s="35">
        <v>0</v>
      </c>
      <c r="H442" s="35">
        <v>0</v>
      </c>
      <c r="I442" s="35">
        <v>0</v>
      </c>
      <c r="J442" s="35">
        <v>0</v>
      </c>
      <c r="K442" s="35">
        <v>0</v>
      </c>
      <c r="L442" s="46">
        <v>0</v>
      </c>
      <c r="M442" s="35">
        <v>0</v>
      </c>
      <c r="N442" s="46">
        <v>0</v>
      </c>
      <c r="O442" s="35">
        <v>0</v>
      </c>
      <c r="P442" s="46">
        <v>0</v>
      </c>
      <c r="Q442" s="35">
        <v>0</v>
      </c>
      <c r="R442" s="46">
        <v>0</v>
      </c>
      <c r="S442" s="35">
        <v>0</v>
      </c>
      <c r="T442" s="46">
        <v>0</v>
      </c>
      <c r="U442" s="35">
        <v>0</v>
      </c>
      <c r="V442" s="46">
        <v>0</v>
      </c>
      <c r="W442" s="35">
        <v>0</v>
      </c>
      <c r="X442" s="46">
        <v>0</v>
      </c>
      <c r="Y442" s="35">
        <v>0</v>
      </c>
      <c r="Z442" s="46">
        <v>0</v>
      </c>
      <c r="AA442" s="35">
        <f t="shared" si="127"/>
        <v>0</v>
      </c>
      <c r="AB442" s="35">
        <f t="shared" si="128"/>
        <v>0</v>
      </c>
    </row>
    <row r="443" spans="1:28" s="21" customFormat="1" ht="15.75" customHeight="1" x14ac:dyDescent="0.25">
      <c r="A443" s="32" t="s">
        <v>135</v>
      </c>
      <c r="B443" s="33" t="s">
        <v>128</v>
      </c>
      <c r="C443" s="34" t="s">
        <v>47</v>
      </c>
      <c r="D443" s="34" t="s">
        <v>47</v>
      </c>
      <c r="E443" s="34" t="s">
        <v>47</v>
      </c>
      <c r="F443" s="34" t="s">
        <v>47</v>
      </c>
      <c r="G443" s="34" t="s">
        <v>47</v>
      </c>
      <c r="H443" s="34" t="s">
        <v>47</v>
      </c>
      <c r="I443" s="34" t="s">
        <v>47</v>
      </c>
      <c r="J443" s="34" t="s">
        <v>47</v>
      </c>
      <c r="K443" s="34" t="s">
        <v>47</v>
      </c>
      <c r="L443" s="34" t="s">
        <v>47</v>
      </c>
      <c r="M443" s="34" t="s">
        <v>47</v>
      </c>
      <c r="N443" s="34" t="s">
        <v>47</v>
      </c>
      <c r="O443" s="34" t="s">
        <v>47</v>
      </c>
      <c r="P443" s="34" t="s">
        <v>47</v>
      </c>
      <c r="Q443" s="34" t="s">
        <v>47</v>
      </c>
      <c r="R443" s="34" t="s">
        <v>47</v>
      </c>
      <c r="S443" s="34" t="s">
        <v>47</v>
      </c>
      <c r="T443" s="34" t="s">
        <v>47</v>
      </c>
      <c r="U443" s="34" t="s">
        <v>47</v>
      </c>
      <c r="V443" s="34" t="s">
        <v>47</v>
      </c>
      <c r="W443" s="34" t="s">
        <v>47</v>
      </c>
      <c r="X443" s="34" t="s">
        <v>47</v>
      </c>
      <c r="Y443" s="34" t="s">
        <v>47</v>
      </c>
      <c r="Z443" s="34" t="s">
        <v>47</v>
      </c>
      <c r="AA443" s="34" t="s">
        <v>47</v>
      </c>
      <c r="AB443" s="34" t="s">
        <v>47</v>
      </c>
    </row>
    <row r="444" spans="1:28" ht="47.25" customHeight="1" x14ac:dyDescent="0.25">
      <c r="A444" s="75" t="s">
        <v>692</v>
      </c>
      <c r="B444" s="45" t="s">
        <v>693</v>
      </c>
      <c r="C444" s="38" t="s">
        <v>36</v>
      </c>
      <c r="D444" s="35">
        <v>0</v>
      </c>
      <c r="E444" s="35">
        <v>0</v>
      </c>
      <c r="F444" s="35">
        <v>0</v>
      </c>
      <c r="G444" s="35">
        <v>76.098879540330685</v>
      </c>
      <c r="H444" s="35">
        <v>0</v>
      </c>
      <c r="I444" s="35">
        <v>241.96679962981773</v>
      </c>
      <c r="J444" s="35">
        <v>230.6502342388001</v>
      </c>
      <c r="K444" s="35">
        <v>295.99590353829745</v>
      </c>
      <c r="L444" s="46">
        <v>235.82536218760004</v>
      </c>
      <c r="M444" s="35">
        <v>107.49195929355191</v>
      </c>
      <c r="N444" s="46">
        <v>124.17744557486353</v>
      </c>
      <c r="O444" s="35">
        <v>124.78627173452529</v>
      </c>
      <c r="P444" s="46">
        <v>187.90197640131814</v>
      </c>
      <c r="Q444" s="35">
        <v>100.44084240594513</v>
      </c>
      <c r="R444" s="46">
        <v>175.86250033019763</v>
      </c>
      <c r="S444" s="35">
        <v>101.44105813906955</v>
      </c>
      <c r="T444" s="46">
        <v>139.68080702738041</v>
      </c>
      <c r="U444" s="35">
        <v>110.67709261097144</v>
      </c>
      <c r="V444" s="46">
        <v>143.7055645508276</v>
      </c>
      <c r="W444" s="35">
        <v>108.83626846051011</v>
      </c>
      <c r="X444" s="46">
        <v>160.68846926692697</v>
      </c>
      <c r="Y444" s="35">
        <v>112.60683299796624</v>
      </c>
      <c r="Z444" s="46">
        <v>149.953840461402</v>
      </c>
      <c r="AA444" s="35">
        <f>H444+J444+K444+M444+O444+Q444+S444+U444+W444+Y444</f>
        <v>1292.9264634196372</v>
      </c>
      <c r="AB444" s="35">
        <f>H444+J444+L444+N444+P444+R444+T444+V444+X444+Z444</f>
        <v>1548.4462000393162</v>
      </c>
    </row>
    <row r="445" spans="1:28" ht="15.75" customHeight="1" x14ac:dyDescent="0.25">
      <c r="A445" s="75" t="s">
        <v>138</v>
      </c>
      <c r="B445" s="41" t="s">
        <v>694</v>
      </c>
      <c r="C445" s="38" t="s">
        <v>36</v>
      </c>
      <c r="D445" s="35">
        <v>0</v>
      </c>
      <c r="E445" s="35">
        <v>0</v>
      </c>
      <c r="F445" s="35">
        <v>0</v>
      </c>
      <c r="G445" s="35">
        <v>0</v>
      </c>
      <c r="H445" s="35">
        <v>0</v>
      </c>
      <c r="I445" s="35">
        <v>0</v>
      </c>
      <c r="J445" s="35">
        <v>0</v>
      </c>
      <c r="K445" s="35">
        <v>0</v>
      </c>
      <c r="L445" s="46">
        <v>0</v>
      </c>
      <c r="M445" s="35">
        <v>0</v>
      </c>
      <c r="N445" s="46">
        <v>0</v>
      </c>
      <c r="O445" s="35">
        <v>0</v>
      </c>
      <c r="P445" s="46">
        <v>0</v>
      </c>
      <c r="Q445" s="35">
        <v>0</v>
      </c>
      <c r="R445" s="46">
        <v>0</v>
      </c>
      <c r="S445" s="35">
        <v>0</v>
      </c>
      <c r="T445" s="46">
        <v>0</v>
      </c>
      <c r="U445" s="35">
        <v>0</v>
      </c>
      <c r="V445" s="46">
        <v>0</v>
      </c>
      <c r="W445" s="35">
        <v>0</v>
      </c>
      <c r="X445" s="46">
        <v>0</v>
      </c>
      <c r="Y445" s="35">
        <v>0</v>
      </c>
      <c r="Z445" s="46">
        <v>0</v>
      </c>
      <c r="AA445" s="35">
        <f>H445+J445+K445+M445+O445+Q445+S445+U445+W445+Y445</f>
        <v>0</v>
      </c>
      <c r="AB445" s="35">
        <f>H445+J445+L445+N445+P445+R445+T445+V445+X445+Z445</f>
        <v>0</v>
      </c>
    </row>
    <row r="446" spans="1:28" ht="31.5" customHeight="1" x14ac:dyDescent="0.25">
      <c r="A446" s="75" t="s">
        <v>139</v>
      </c>
      <c r="B446" s="41" t="s">
        <v>695</v>
      </c>
      <c r="C446" s="38" t="s">
        <v>36</v>
      </c>
      <c r="D446" s="35">
        <v>0</v>
      </c>
      <c r="E446" s="35">
        <v>0</v>
      </c>
      <c r="F446" s="35">
        <v>0</v>
      </c>
      <c r="G446" s="35">
        <v>42.332378884177089</v>
      </c>
      <c r="H446" s="35">
        <v>0</v>
      </c>
      <c r="I446" s="35">
        <v>160.02492962981773</v>
      </c>
      <c r="J446" s="35">
        <v>0</v>
      </c>
      <c r="K446" s="35">
        <v>0</v>
      </c>
      <c r="L446" s="46">
        <v>48.83384460000002</v>
      </c>
      <c r="M446" s="35">
        <v>0</v>
      </c>
      <c r="N446" s="46">
        <v>80.27843051934579</v>
      </c>
      <c r="O446" s="35">
        <v>0</v>
      </c>
      <c r="P446" s="46">
        <v>145.32713707048481</v>
      </c>
      <c r="Q446" s="35">
        <v>0</v>
      </c>
      <c r="R446" s="46">
        <v>154.04677533299761</v>
      </c>
      <c r="S446" s="35">
        <v>0</v>
      </c>
      <c r="T446" s="46">
        <v>139.68080702738041</v>
      </c>
      <c r="U446" s="35">
        <v>0</v>
      </c>
      <c r="V446" s="46">
        <v>109.96677454984567</v>
      </c>
      <c r="W446" s="35">
        <v>0</v>
      </c>
      <c r="X446" s="46">
        <v>160.68846926692697</v>
      </c>
      <c r="Y446" s="35">
        <v>0</v>
      </c>
      <c r="Z446" s="46">
        <v>149.953840461402</v>
      </c>
      <c r="AA446" s="35">
        <f>H446+J446+K446+M446+O446+Q446+S446+U446+W446+Y446</f>
        <v>0</v>
      </c>
      <c r="AB446" s="35">
        <f>H446+J446+L446+N446+P446+R446+T446+V446+X446+Z446</f>
        <v>988.77607882838333</v>
      </c>
    </row>
    <row r="447" spans="1:28" ht="15.75" customHeight="1" x14ac:dyDescent="0.25">
      <c r="A447" s="75" t="s">
        <v>140</v>
      </c>
      <c r="B447" s="41" t="s">
        <v>696</v>
      </c>
      <c r="C447" s="38" t="s">
        <v>36</v>
      </c>
      <c r="D447" s="35">
        <v>0</v>
      </c>
      <c r="E447" s="35">
        <v>0</v>
      </c>
      <c r="F447" s="35">
        <v>0</v>
      </c>
      <c r="G447" s="35">
        <v>0</v>
      </c>
      <c r="H447" s="35">
        <v>0</v>
      </c>
      <c r="I447" s="35">
        <v>0</v>
      </c>
      <c r="J447" s="35">
        <v>0</v>
      </c>
      <c r="K447" s="35">
        <v>0</v>
      </c>
      <c r="L447" s="46">
        <v>149.71363958319998</v>
      </c>
      <c r="M447" s="35">
        <v>0</v>
      </c>
      <c r="N447" s="46">
        <v>0</v>
      </c>
      <c r="O447" s="35">
        <v>0</v>
      </c>
      <c r="P447" s="46">
        <v>0</v>
      </c>
      <c r="Q447" s="35">
        <v>0</v>
      </c>
      <c r="R447" s="46">
        <v>0</v>
      </c>
      <c r="S447" s="35">
        <v>0</v>
      </c>
      <c r="T447" s="46">
        <v>0</v>
      </c>
      <c r="U447" s="35">
        <v>0</v>
      </c>
      <c r="V447" s="46">
        <v>0</v>
      </c>
      <c r="W447" s="35">
        <v>0</v>
      </c>
      <c r="X447" s="46">
        <v>0</v>
      </c>
      <c r="Y447" s="35">
        <v>0</v>
      </c>
      <c r="Z447" s="46">
        <v>0</v>
      </c>
      <c r="AA447" s="35">
        <f>H447+J447+K447+M447+O447+Q447+S447+U447+W447+Y447</f>
        <v>0</v>
      </c>
      <c r="AB447" s="35">
        <f>H447+J447+L447+N447+P447+R447+T447+V447+X447+Z447</f>
        <v>149.71363958319998</v>
      </c>
    </row>
    <row r="448" spans="1:28" ht="33" customHeight="1" x14ac:dyDescent="0.25">
      <c r="A448" s="75" t="s">
        <v>141</v>
      </c>
      <c r="B448" s="45" t="s">
        <v>697</v>
      </c>
      <c r="C448" s="34" t="s">
        <v>47</v>
      </c>
      <c r="D448" s="34" t="s">
        <v>47</v>
      </c>
      <c r="E448" s="34" t="s">
        <v>47</v>
      </c>
      <c r="F448" s="34" t="s">
        <v>47</v>
      </c>
      <c r="G448" s="34" t="s">
        <v>47</v>
      </c>
      <c r="H448" s="34" t="s">
        <v>47</v>
      </c>
      <c r="I448" s="34" t="s">
        <v>47</v>
      </c>
      <c r="J448" s="34" t="s">
        <v>47</v>
      </c>
      <c r="K448" s="34" t="s">
        <v>47</v>
      </c>
      <c r="L448" s="34" t="s">
        <v>47</v>
      </c>
      <c r="M448" s="34" t="s">
        <v>47</v>
      </c>
      <c r="N448" s="34" t="s">
        <v>47</v>
      </c>
      <c r="O448" s="34" t="s">
        <v>47</v>
      </c>
      <c r="P448" s="34" t="s">
        <v>47</v>
      </c>
      <c r="Q448" s="34" t="s">
        <v>47</v>
      </c>
      <c r="R448" s="34" t="s">
        <v>47</v>
      </c>
      <c r="S448" s="34" t="s">
        <v>47</v>
      </c>
      <c r="T448" s="34" t="s">
        <v>47</v>
      </c>
      <c r="U448" s="34" t="s">
        <v>47</v>
      </c>
      <c r="V448" s="34" t="s">
        <v>47</v>
      </c>
      <c r="W448" s="34" t="s">
        <v>47</v>
      </c>
      <c r="X448" s="34" t="s">
        <v>47</v>
      </c>
      <c r="Y448" s="34" t="s">
        <v>47</v>
      </c>
      <c r="Z448" s="34" t="s">
        <v>47</v>
      </c>
      <c r="AA448" s="34" t="s">
        <v>47</v>
      </c>
      <c r="AB448" s="34" t="s">
        <v>47</v>
      </c>
    </row>
    <row r="449" spans="1:28" ht="15.75" customHeight="1" x14ac:dyDescent="0.25">
      <c r="A449" s="75" t="s">
        <v>698</v>
      </c>
      <c r="B449" s="41" t="s">
        <v>699</v>
      </c>
      <c r="C449" s="38" t="s">
        <v>36</v>
      </c>
      <c r="D449" s="35">
        <v>0</v>
      </c>
      <c r="E449" s="35">
        <v>283.46359999999999</v>
      </c>
      <c r="F449" s="35">
        <v>295.17409999999995</v>
      </c>
      <c r="G449" s="35">
        <v>302.62479999999999</v>
      </c>
      <c r="H449" s="35">
        <v>302.62479999999999</v>
      </c>
      <c r="I449" s="35">
        <v>0</v>
      </c>
      <c r="J449" s="35">
        <v>0</v>
      </c>
      <c r="K449" s="35">
        <v>0</v>
      </c>
      <c r="L449" s="35">
        <v>0</v>
      </c>
      <c r="M449" s="35">
        <v>0</v>
      </c>
      <c r="N449" s="35">
        <v>0</v>
      </c>
      <c r="O449" s="35">
        <v>0</v>
      </c>
      <c r="P449" s="35">
        <v>0</v>
      </c>
      <c r="Q449" s="35">
        <v>0</v>
      </c>
      <c r="R449" s="35">
        <v>0</v>
      </c>
      <c r="S449" s="35">
        <v>0</v>
      </c>
      <c r="T449" s="35">
        <v>0</v>
      </c>
      <c r="U449" s="35">
        <v>0</v>
      </c>
      <c r="V449" s="35">
        <v>0</v>
      </c>
      <c r="W449" s="35">
        <v>0</v>
      </c>
      <c r="X449" s="35">
        <v>0</v>
      </c>
      <c r="Y449" s="35">
        <v>0</v>
      </c>
      <c r="Z449" s="35">
        <v>0</v>
      </c>
      <c r="AA449" s="35">
        <f>H449+J449+K449+M449+O449+Q449+S449+U449+W449+Y449</f>
        <v>302.62479999999999</v>
      </c>
      <c r="AB449" s="35">
        <v>0</v>
      </c>
    </row>
    <row r="450" spans="1:28" ht="15.75" customHeight="1" x14ac:dyDescent="0.25">
      <c r="A450" s="75" t="s">
        <v>700</v>
      </c>
      <c r="B450" s="41" t="s">
        <v>701</v>
      </c>
      <c r="C450" s="38" t="s">
        <v>36</v>
      </c>
      <c r="D450" s="35">
        <v>0</v>
      </c>
      <c r="E450" s="35">
        <v>560.83000000000004</v>
      </c>
      <c r="F450" s="35">
        <v>579.63780000000008</v>
      </c>
      <c r="G450" s="35">
        <v>589.47739999999999</v>
      </c>
      <c r="H450" s="35">
        <v>589.47739999999999</v>
      </c>
      <c r="I450" s="35">
        <v>0</v>
      </c>
      <c r="J450" s="35">
        <v>0</v>
      </c>
      <c r="K450" s="35">
        <v>0</v>
      </c>
      <c r="L450" s="35">
        <v>0</v>
      </c>
      <c r="M450" s="35">
        <v>0</v>
      </c>
      <c r="N450" s="35">
        <v>0</v>
      </c>
      <c r="O450" s="35">
        <v>0</v>
      </c>
      <c r="P450" s="35">
        <v>0</v>
      </c>
      <c r="Q450" s="35">
        <v>0</v>
      </c>
      <c r="R450" s="35">
        <v>0</v>
      </c>
      <c r="S450" s="35">
        <v>0</v>
      </c>
      <c r="T450" s="35">
        <v>0</v>
      </c>
      <c r="U450" s="35">
        <v>0</v>
      </c>
      <c r="V450" s="35">
        <v>0</v>
      </c>
      <c r="W450" s="35">
        <v>0</v>
      </c>
      <c r="X450" s="35">
        <v>0</v>
      </c>
      <c r="Y450" s="35">
        <v>0</v>
      </c>
      <c r="Z450" s="35">
        <v>0</v>
      </c>
      <c r="AA450" s="35">
        <f>H450+J450+K450+M450+O450+Q450+S450+U450+W450+Y450</f>
        <v>589.47739999999999</v>
      </c>
      <c r="AB450" s="35">
        <v>0</v>
      </c>
    </row>
    <row r="451" spans="1:28" ht="15.75" customHeight="1" x14ac:dyDescent="0.25">
      <c r="A451" s="75" t="s">
        <v>702</v>
      </c>
      <c r="B451" s="41" t="s">
        <v>703</v>
      </c>
      <c r="C451" s="38" t="s">
        <v>36</v>
      </c>
      <c r="D451" s="35">
        <v>0</v>
      </c>
      <c r="E451" s="35">
        <v>350.22909999999996</v>
      </c>
      <c r="F451" s="35">
        <v>0</v>
      </c>
      <c r="G451" s="35">
        <v>0</v>
      </c>
      <c r="H451" s="35">
        <v>0</v>
      </c>
      <c r="I451" s="35">
        <v>0</v>
      </c>
      <c r="J451" s="35">
        <v>0</v>
      </c>
      <c r="K451" s="35">
        <v>0</v>
      </c>
      <c r="L451" s="35">
        <v>0</v>
      </c>
      <c r="M451" s="35">
        <v>0</v>
      </c>
      <c r="N451" s="35">
        <v>0</v>
      </c>
      <c r="O451" s="35">
        <v>0</v>
      </c>
      <c r="P451" s="35">
        <v>0</v>
      </c>
      <c r="Q451" s="35">
        <v>0</v>
      </c>
      <c r="R451" s="35">
        <v>0</v>
      </c>
      <c r="S451" s="35">
        <v>0</v>
      </c>
      <c r="T451" s="35">
        <v>0</v>
      </c>
      <c r="U451" s="35">
        <v>0</v>
      </c>
      <c r="V451" s="35">
        <v>0</v>
      </c>
      <c r="W451" s="35">
        <v>0</v>
      </c>
      <c r="X451" s="35">
        <v>0</v>
      </c>
      <c r="Y451" s="35">
        <v>0</v>
      </c>
      <c r="Z451" s="35">
        <v>0</v>
      </c>
      <c r="AA451" s="35">
        <f>H451+J451+K451+M451+O451+Q451+S451+U451+W451+Y451</f>
        <v>0</v>
      </c>
      <c r="AB451" s="35">
        <v>0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76" t="s">
        <v>704</v>
      </c>
    </row>
    <row r="455" spans="1:28" ht="15.75" customHeight="1" x14ac:dyDescent="0.25">
      <c r="A455" s="92" t="s">
        <v>705</v>
      </c>
      <c r="B455" s="92"/>
      <c r="C455" s="92"/>
      <c r="D455" s="92"/>
      <c r="E455" s="92"/>
      <c r="F455" s="92"/>
      <c r="G455" s="92"/>
      <c r="H455" s="92"/>
      <c r="I455" s="92"/>
      <c r="J455" s="92"/>
      <c r="K455" s="92"/>
      <c r="L455" s="92"/>
      <c r="M455" s="92"/>
      <c r="N455" s="92"/>
      <c r="O455" s="92"/>
      <c r="P455" s="92"/>
      <c r="Q455" s="92"/>
      <c r="R455" s="92"/>
      <c r="S455" s="92"/>
      <c r="T455" s="92"/>
      <c r="U455" s="92"/>
      <c r="V455" s="92"/>
      <c r="W455" s="92"/>
      <c r="X455" s="92"/>
      <c r="Y455" s="92"/>
      <c r="Z455" s="92"/>
      <c r="AA455" s="92"/>
      <c r="AB455" s="92"/>
    </row>
    <row r="456" spans="1:28" ht="15.75" customHeight="1" x14ac:dyDescent="0.25">
      <c r="A456" s="92" t="s">
        <v>706</v>
      </c>
      <c r="B456" s="92"/>
      <c r="C456" s="92"/>
      <c r="D456" s="92"/>
      <c r="E456" s="92"/>
      <c r="F456" s="92"/>
      <c r="G456" s="92"/>
      <c r="H456" s="92"/>
      <c r="I456" s="92"/>
      <c r="J456" s="92"/>
      <c r="K456" s="92"/>
      <c r="L456" s="92"/>
      <c r="M456" s="92"/>
      <c r="N456" s="92"/>
      <c r="O456" s="92"/>
      <c r="P456" s="92"/>
      <c r="Q456" s="92"/>
      <c r="R456" s="92"/>
      <c r="S456" s="92"/>
      <c r="T456" s="92"/>
      <c r="U456" s="92"/>
      <c r="V456" s="92"/>
      <c r="W456" s="92"/>
      <c r="X456" s="92"/>
      <c r="Y456" s="92"/>
      <c r="Z456" s="92"/>
      <c r="AA456" s="92"/>
      <c r="AB456" s="92"/>
    </row>
    <row r="457" spans="1:28" ht="15.75" customHeight="1" x14ac:dyDescent="0.25">
      <c r="A457" s="92" t="s">
        <v>707</v>
      </c>
      <c r="B457" s="92"/>
      <c r="C457" s="92"/>
      <c r="D457" s="92"/>
      <c r="E457" s="92"/>
      <c r="F457" s="92"/>
      <c r="G457" s="92"/>
      <c r="H457" s="92"/>
      <c r="I457" s="92"/>
      <c r="J457" s="92"/>
      <c r="K457" s="92"/>
      <c r="L457" s="92"/>
      <c r="M457" s="92"/>
      <c r="N457" s="92"/>
      <c r="O457" s="92"/>
      <c r="P457" s="92"/>
      <c r="Q457" s="92"/>
      <c r="R457" s="92"/>
      <c r="S457" s="92"/>
      <c r="T457" s="92"/>
      <c r="U457" s="92"/>
      <c r="V457" s="92"/>
      <c r="W457" s="92"/>
      <c r="X457" s="92"/>
      <c r="Y457" s="92"/>
      <c r="Z457" s="92"/>
      <c r="AA457" s="92"/>
      <c r="AB457" s="92"/>
    </row>
    <row r="458" spans="1:28" ht="15.75" customHeight="1" x14ac:dyDescent="0.25">
      <c r="A458" s="77" t="s">
        <v>708</v>
      </c>
    </row>
    <row r="459" spans="1:28" ht="54" customHeight="1" x14ac:dyDescent="0.25">
      <c r="A459" s="93" t="s">
        <v>709</v>
      </c>
      <c r="B459" s="93"/>
      <c r="C459" s="93"/>
      <c r="D459" s="93"/>
      <c r="E459" s="93"/>
      <c r="F459" s="93"/>
      <c r="G459" s="93"/>
      <c r="H459" s="93"/>
      <c r="I459" s="93"/>
      <c r="J459" s="93"/>
      <c r="K459" s="93"/>
      <c r="L459" s="93"/>
      <c r="M459" s="93"/>
      <c r="N459" s="93"/>
      <c r="O459" s="93"/>
      <c r="P459" s="93"/>
      <c r="Q459" s="93"/>
      <c r="R459" s="93"/>
      <c r="S459" s="93"/>
      <c r="T459" s="93"/>
      <c r="U459" s="93"/>
      <c r="V459" s="93"/>
      <c r="W459" s="93"/>
      <c r="X459" s="93"/>
      <c r="Y459" s="93"/>
      <c r="Z459" s="93"/>
      <c r="AA459" s="93"/>
      <c r="AB459" s="93"/>
    </row>
  </sheetData>
  <autoFilter ref="A20:AB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Котлярова Дарья Дмитриевна</cp:lastModifiedBy>
  <dcterms:created xsi:type="dcterms:W3CDTF">2019-11-19T13:45:04Z</dcterms:created>
  <dcterms:modified xsi:type="dcterms:W3CDTF">2019-11-20T06:34:33Z</dcterms:modified>
</cp:coreProperties>
</file>